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downey\OneDrive - KDE - Staff\Desktop\Distict pdf\TRASH\"/>
    </mc:Choice>
  </mc:AlternateContent>
  <bookViews>
    <workbookView xWindow="-28920" yWindow="-120" windowWidth="29040" windowHeight="15840"/>
  </bookViews>
  <sheets>
    <sheet name="FY21-22 CFR Summary" sheetId="1" r:id="rId1"/>
  </sheets>
  <definedNames>
    <definedName name="query__3" localSheetId="0" hidden="1">'FY21-22 CFR Summary'!$A$1:$L$83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4" i="1" l="1"/>
  <c r="M4" i="1"/>
  <c r="M5" i="1"/>
  <c r="M8" i="1"/>
  <c r="M9" i="1"/>
  <c r="M12" i="1"/>
  <c r="M13" i="1"/>
  <c r="M16" i="1"/>
  <c r="M17" i="1"/>
  <c r="M20" i="1"/>
  <c r="M21" i="1"/>
  <c r="M24" i="1"/>
  <c r="M25" i="1"/>
  <c r="M28" i="1"/>
  <c r="M29" i="1"/>
  <c r="M32" i="1"/>
  <c r="M33" i="1"/>
  <c r="M36" i="1"/>
  <c r="M37" i="1"/>
  <c r="M40" i="1"/>
  <c r="M41" i="1"/>
  <c r="M44" i="1"/>
  <c r="M45" i="1"/>
  <c r="M48" i="1"/>
  <c r="M49" i="1"/>
  <c r="M52" i="1"/>
  <c r="M53" i="1"/>
  <c r="M56" i="1"/>
  <c r="M57" i="1"/>
  <c r="M60" i="1"/>
  <c r="M61" i="1"/>
  <c r="M64" i="1"/>
  <c r="M65" i="1"/>
  <c r="M68" i="1"/>
  <c r="M69" i="1"/>
  <c r="M72" i="1"/>
  <c r="M73" i="1"/>
  <c r="M76" i="1"/>
  <c r="M77" i="1"/>
  <c r="M80" i="1"/>
  <c r="M81" i="1"/>
  <c r="L84" i="1"/>
  <c r="M3" i="1"/>
  <c r="M6" i="1"/>
  <c r="M7" i="1"/>
  <c r="M10" i="1"/>
  <c r="M11" i="1"/>
  <c r="M14" i="1"/>
  <c r="M15" i="1"/>
  <c r="M18" i="1"/>
  <c r="M19" i="1"/>
  <c r="M22" i="1"/>
  <c r="M23" i="1"/>
  <c r="M26" i="1"/>
  <c r="M27" i="1"/>
  <c r="M30" i="1"/>
  <c r="M31" i="1"/>
  <c r="M34" i="1"/>
  <c r="M35" i="1"/>
  <c r="M38" i="1"/>
  <c r="M39" i="1"/>
  <c r="M42" i="1"/>
  <c r="M43" i="1"/>
  <c r="M46" i="1"/>
  <c r="M47" i="1"/>
  <c r="M50" i="1"/>
  <c r="M51" i="1"/>
  <c r="M54" i="1"/>
  <c r="M55" i="1"/>
  <c r="M58" i="1"/>
  <c r="M59" i="1"/>
  <c r="M62" i="1"/>
  <c r="M63" i="1"/>
  <c r="M66" i="1"/>
  <c r="M67" i="1"/>
  <c r="M70" i="1"/>
  <c r="M71" i="1"/>
  <c r="M74" i="1"/>
  <c r="M75" i="1"/>
  <c r="M78" i="1"/>
  <c r="M79" i="1"/>
  <c r="M82" i="1"/>
  <c r="M83" i="1"/>
  <c r="I84" i="1"/>
  <c r="J84" i="1" l="1"/>
  <c r="K84" i="1"/>
  <c r="G84" i="1" l="1"/>
  <c r="H84" i="1"/>
  <c r="E84" i="1"/>
  <c r="M2" i="1"/>
  <c r="M84" i="1"/>
  <c r="D2" i="1"/>
  <c r="D84" i="1"/>
</calcChain>
</file>

<file path=xl/connections.xml><?xml version="1.0" encoding="utf-8"?>
<connections xmlns="http://schemas.openxmlformats.org/spreadsheetml/2006/main">
  <connection id="1" odcFile="C:\Users\jcox\Downloads\query (3).iqy" keepAlive="1" name="query (3)" type="5" refreshedVersion="6" minRefreshableVersion="3" saveData="1">
    <dbPr connection="Provider=Microsoft.Office.List.OLEDB.2.0;Data Source=&quot;&quot;;ApplicationName=Excel;Version=12.0.0.0" command="&lt;LIST&gt;&lt;VIEWGUID&gt;{7628A3FA-3731-4037-94DC-930CE9B6EBD1}&lt;/VIEWGUID&gt;&lt;LISTNAME&gt;{3DD872E8-A25C-4D6A-80DC-9A5916F6E430}&lt;/LISTNAME&gt;&lt;LISTWEB&gt;https://staffkyschools.sharepoint.com/sites/kde/offices/oas/InternalResources/dds/_vti_bin&lt;/LISTWEB&gt;&lt;LISTSUBWEB&gt;&lt;/LISTSUBWEB&gt;&lt;ROOTFOLDER&gt;/sites/kde/offices/oas/InternalResources/dds/Lists/Correspondence%20Tracking&lt;/ROOTFOLDER&gt;&lt;/LIST&gt;" commandType="5"/>
  </connection>
</connections>
</file>

<file path=xl/sharedStrings.xml><?xml version="1.0" encoding="utf-8"?>
<sst xmlns="http://schemas.openxmlformats.org/spreadsheetml/2006/main" count="266" uniqueCount="168">
  <si>
    <t>1st Floor Log#</t>
  </si>
  <si>
    <t>Fiscal Year</t>
  </si>
  <si>
    <t>Districts</t>
  </si>
  <si>
    <t>0314220101</t>
  </si>
  <si>
    <t>2021-2022</t>
  </si>
  <si>
    <t>065 Breckinridge County</t>
  </si>
  <si>
    <t>0714210101</t>
  </si>
  <si>
    <t>113 Caverna Independent</t>
  </si>
  <si>
    <t>0802210101</t>
  </si>
  <si>
    <t>521 Russell County</t>
  </si>
  <si>
    <t>0818210101</t>
  </si>
  <si>
    <t>105 Carter County</t>
  </si>
  <si>
    <t>0818210102</t>
  </si>
  <si>
    <t>055 Bracken County</t>
  </si>
  <si>
    <t>0830210101</t>
  </si>
  <si>
    <t>061 Breathitt County</t>
  </si>
  <si>
    <t>0908210101</t>
  </si>
  <si>
    <t>452 Newport Independent</t>
  </si>
  <si>
    <t>0915210101</t>
  </si>
  <si>
    <t>115 Christian County</t>
  </si>
  <si>
    <t>0928210101</t>
  </si>
  <si>
    <t>015 Ballard County</t>
  </si>
  <si>
    <t>0928210102</t>
  </si>
  <si>
    <t>134 Covington Independent</t>
  </si>
  <si>
    <t>0928210103</t>
  </si>
  <si>
    <t>541 Spencer County</t>
  </si>
  <si>
    <t>1004210101</t>
  </si>
  <si>
    <t>181 Franklin County</t>
  </si>
  <si>
    <t>1007210101</t>
  </si>
  <si>
    <t>133 Corbin Independent</t>
  </si>
  <si>
    <t>1012210101</t>
  </si>
  <si>
    <t>111 Casey County</t>
  </si>
  <si>
    <t>1018210101</t>
  </si>
  <si>
    <t>215 Green County</t>
  </si>
  <si>
    <t>1025210101</t>
  </si>
  <si>
    <t>145 Daviess County</t>
  </si>
  <si>
    <t>1026210201</t>
  </si>
  <si>
    <t>1101210101</t>
  </si>
  <si>
    <t>525 Scott County</t>
  </si>
  <si>
    <t>1116210101</t>
  </si>
  <si>
    <t>081 Caldwell County</t>
  </si>
  <si>
    <t>1123210101</t>
  </si>
  <si>
    <t>201 Grant County</t>
  </si>
  <si>
    <t>1124210101</t>
  </si>
  <si>
    <t>301 Knox County</t>
  </si>
  <si>
    <t>1201210101</t>
  </si>
  <si>
    <t>435 Montgomery County</t>
  </si>
  <si>
    <t>1213210101</t>
  </si>
  <si>
    <t>035 Boone County</t>
  </si>
  <si>
    <t>1213210302</t>
  </si>
  <si>
    <t>1215210101</t>
  </si>
  <si>
    <t>465 Oldham County</t>
  </si>
  <si>
    <t>1215210202</t>
  </si>
  <si>
    <t>1220210201</t>
  </si>
  <si>
    <t>1220210102</t>
  </si>
  <si>
    <t>011 Anderson County</t>
  </si>
  <si>
    <t>1221210101</t>
  </si>
  <si>
    <t>161 Estill County</t>
  </si>
  <si>
    <t>1222210201</t>
  </si>
  <si>
    <t>1222210102</t>
  </si>
  <si>
    <t>305 LaRue County</t>
  </si>
  <si>
    <t>1222210103</t>
  </si>
  <si>
    <t>315 Lawrence County</t>
  </si>
  <si>
    <t>0111220201</t>
  </si>
  <si>
    <t>0112220101</t>
  </si>
  <si>
    <t>295 Knott County</t>
  </si>
  <si>
    <t>0113220101</t>
  </si>
  <si>
    <t>091 Campbell County</t>
  </si>
  <si>
    <t>0113220102</t>
  </si>
  <si>
    <t>391 Mason County</t>
  </si>
  <si>
    <t>0124220101</t>
  </si>
  <si>
    <t>535 Simpson County</t>
  </si>
  <si>
    <t>0125220101</t>
  </si>
  <si>
    <t>025 Bath County</t>
  </si>
  <si>
    <t>0127220301</t>
  </si>
  <si>
    <t>0202220201</t>
  </si>
  <si>
    <t>0221220301</t>
  </si>
  <si>
    <t>0224220401</t>
  </si>
  <si>
    <t>0224220102</t>
  </si>
  <si>
    <t>121 Clark County</t>
  </si>
  <si>
    <t>0224220103</t>
  </si>
  <si>
    <t>251 Henderson County</t>
  </si>
  <si>
    <t>0228220101</t>
  </si>
  <si>
    <t>255 Henry County</t>
  </si>
  <si>
    <t>0301220101</t>
  </si>
  <si>
    <t>101 Carroll County</t>
  </si>
  <si>
    <t>0301220102</t>
  </si>
  <si>
    <t>441 Morgan County</t>
  </si>
  <si>
    <t>0302220201</t>
  </si>
  <si>
    <t>0315220101</t>
  </si>
  <si>
    <t>335 Lewis County</t>
  </si>
  <si>
    <t>0316220101</t>
  </si>
  <si>
    <t>281 Jessamine County</t>
  </si>
  <si>
    <t>0322220101</t>
  </si>
  <si>
    <t>545 Taylor County</t>
  </si>
  <si>
    <t>0404220201</t>
  </si>
  <si>
    <t>0412220201</t>
  </si>
  <si>
    <t>0418220201</t>
  </si>
  <si>
    <t>0418220102</t>
  </si>
  <si>
    <t>021 Barren County</t>
  </si>
  <si>
    <t>0418220103</t>
  </si>
  <si>
    <t>511 Rockcastle County</t>
  </si>
  <si>
    <t>0419220201</t>
  </si>
  <si>
    <t>0420220101</t>
  </si>
  <si>
    <t>016 Barbourville Independent</t>
  </si>
  <si>
    <t>0421220101</t>
  </si>
  <si>
    <t>351 Logan County</t>
  </si>
  <si>
    <t>0425220101</t>
  </si>
  <si>
    <t>461 Ohio County</t>
  </si>
  <si>
    <t>0425220102</t>
  </si>
  <si>
    <t>581 Wayne County</t>
  </si>
  <si>
    <t>0425220103</t>
  </si>
  <si>
    <t>231 Hardin County</t>
  </si>
  <si>
    <t>0426220101</t>
  </si>
  <si>
    <t>331 Letcher County</t>
  </si>
  <si>
    <t>0427220101</t>
  </si>
  <si>
    <t>147 Dayton Independent</t>
  </si>
  <si>
    <t>0427220102</t>
  </si>
  <si>
    <t>491 Pike County</t>
  </si>
  <si>
    <t>0503220101</t>
  </si>
  <si>
    <t>141 Cumberland County</t>
  </si>
  <si>
    <t>0509220101</t>
  </si>
  <si>
    <t>431 Monroe County</t>
  </si>
  <si>
    <t>0516220101</t>
  </si>
  <si>
    <t>595 Wolfe County</t>
  </si>
  <si>
    <t>0518220101</t>
  </si>
  <si>
    <t>171 Fleming County</t>
  </si>
  <si>
    <t>0516220202</t>
  </si>
  <si>
    <t>0519220101</t>
  </si>
  <si>
    <t>592 Williamsburg Independent</t>
  </si>
  <si>
    <t>0523220101</t>
  </si>
  <si>
    <t>195 Garrard County</t>
  </si>
  <si>
    <t>0523220102</t>
  </si>
  <si>
    <t>591 Whitley County</t>
  </si>
  <si>
    <t>0523220103</t>
  </si>
  <si>
    <t>151 Edmonson County</t>
  </si>
  <si>
    <t>0525220101</t>
  </si>
  <si>
    <t>471 Owen County</t>
  </si>
  <si>
    <t>0525220102</t>
  </si>
  <si>
    <t>325 Leslie County</t>
  </si>
  <si>
    <t>0525220103</t>
  </si>
  <si>
    <t>175 Floyd County</t>
  </si>
  <si>
    <t>0525220104</t>
  </si>
  <si>
    <t>085 Calloway County</t>
  </si>
  <si>
    <t>0531220101</t>
  </si>
  <si>
    <t>149 East Bernstadt Independent</t>
  </si>
  <si>
    <t>0531220102</t>
  </si>
  <si>
    <t>285 Johnson County</t>
  </si>
  <si>
    <t>0531220503</t>
  </si>
  <si>
    <t>0613220101</t>
  </si>
  <si>
    <t>006 Anchorage Independent</t>
  </si>
  <si>
    <t>Total Requested Amount</t>
  </si>
  <si>
    <t>Salaries/Employee Benefits (01XX-02XX)</t>
  </si>
  <si>
    <t>Purchased Services (03XX)</t>
  </si>
  <si>
    <t>Purchased Property Services (04XX)</t>
  </si>
  <si>
    <t>Other Purchased Services (05XX)</t>
  </si>
  <si>
    <t xml:space="preserve"> Supplies (06XX)</t>
  </si>
  <si>
    <t xml:space="preserve"> Property (07XX)</t>
  </si>
  <si>
    <t xml:space="preserve"> Debt Service &amp; Miscellaneous (08XX)</t>
  </si>
  <si>
    <t>Other Items (09XX)</t>
  </si>
  <si>
    <t>The Capital Funds Request information is presented in a summary format based on the MUNIS Chart of Accounts Expenditure Object level 2 Description.</t>
  </si>
  <si>
    <t>Kentucky Department of Education</t>
  </si>
  <si>
    <t>Office of Finance and Operations</t>
  </si>
  <si>
    <t>Division of District Support</t>
  </si>
  <si>
    <t>Source: Kentucky Public School Districts' FY2022 Capital Funds Requests</t>
  </si>
  <si>
    <t>Grand Total for FY2021-2022 Capital Funds Requests</t>
  </si>
  <si>
    <t>Total Requested Amount2</t>
  </si>
  <si>
    <t>Date: 6/15/22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</si>
</sst>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.00_);_([$$-409]* \(#,##0.00\);_([$$-409]* &quot;-&quot;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numFmt numFmtId="165" formatCode="&quot;$&quot;#,##0.00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query (3)" backgroundRefresh="0" connectionId="1" autoFormatId="16" applyNumberFormats="0" applyBorderFormats="0" applyFontFormats="0" applyPatternFormats="0" applyAlignmentFormats="0" applyWidthHeightFormats="0">
  <queryTableRefresh nextId="17" unboundColumnsRight="1">
    <queryTableFields count="13">
      <queryTableField id="1" name="1st Floor Log#" tableColumnId="1"/>
      <queryTableField id="3" name="Districts" tableColumnId="2"/>
      <queryTableField id="2" name="Fiscal Year" tableColumnId="3"/>
      <queryTableField id="12" name="CFR ONLY - Total Requested Amount" tableColumnId="4"/>
      <queryTableField id="4" name="CFR Only - Salaries/Employee Benefits (01XX-02XX)" tableColumnId="5"/>
      <queryTableField id="5" name="CFR Only - Purchased Services (03XX)" tableColumnId="6"/>
      <queryTableField id="6" name="CFR ONLY - Purchased Property Services (04XX)" tableColumnId="7"/>
      <queryTableField id="7" name="CFR ONLY - Other Purchased Services (05XX)" tableColumnId="8"/>
      <queryTableField id="8" name="CFR ONLY - Supplies (06XX)" tableColumnId="9"/>
      <queryTableField id="9" name="CFR ONLY - Property (07XX)" tableColumnId="10"/>
      <queryTableField id="10" name="CFR ONLY - Debt Service &amp; Miscellaneous (08XX)" tableColumnId="11"/>
      <queryTableField id="11" name="CFR ONLY - Other Items (09XX)" tableColumnId="14"/>
      <queryTableField id="16" dataBound="0" tableColumnId="12"/>
    </queryTableFields>
    <queryTableDeletedFields count="2"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_3" displayName="Table_query__3" ref="A1:M84" tableType="queryTable" totalsRowCount="1">
  <autoFilter ref="A1:M83"/>
  <sortState ref="A2:L83">
    <sortCondition ref="B1:B83"/>
  </sortState>
  <tableColumns count="13">
    <tableColumn id="1" uniqueName="_x005f_x0031_st_x005f_x0020_Floor_x005f_x0020_Log_" name="1st Floor Log#" queryTableFieldId="1" dataDxfId="25" totalsRowDxfId="24"/>
    <tableColumn id="2" uniqueName="Districts" name="Districts" queryTableFieldId="3" dataDxfId="23" totalsRowDxfId="22"/>
    <tableColumn id="3" uniqueName="Fiscal_x005f_x0020_Year" name="Fiscal Year" queryTableFieldId="2" dataDxfId="21" totalsRowDxfId="20"/>
    <tableColumn id="4" uniqueName="cfrTotalRequestedAmount" name="Total Requested Amount" totalsRowFunction="sum" queryTableFieldId="12" dataDxfId="19" totalsRowDxfId="18"/>
    <tableColumn id="5" uniqueName="CFR_x005f_x0020_Only_x005f_x0020__x005f_x002d__x00" name="Salaries/Employee Benefits (01XX-02XX)" totalsRowFunction="sum" queryTableFieldId="4" dataDxfId="17" totalsRowDxfId="16"/>
    <tableColumn id="6" uniqueName="CFR_x005f_x0020_Only_x005f_x0020__x005f_x002d__x000" name="Purchased Services (03XX)" totalsRowFunction="sum" queryTableFieldId="5" dataDxfId="15" totalsRowDxfId="14"/>
    <tableColumn id="7" uniqueName="CFR_x005f_x0020_ONLY_x005f_x0020__x005f_x002d__x001" name="Purchased Property Services (04XX)" totalsRowFunction="sum" queryTableFieldId="6" dataDxfId="13" totalsRowDxfId="12"/>
    <tableColumn id="8" uniqueName="CFR_x005f_x0020_ONLY_x005f_x0020__x005f_x002d__x002" name="Other Purchased Services (05XX)" totalsRowFunction="sum" queryTableFieldId="7" dataDxfId="11" totalsRowDxfId="10"/>
    <tableColumn id="9" uniqueName="CFR_x005f_x0020_ONLY_x005f_x0020__x005f_x002d__x003" name=" Supplies (06XX)" totalsRowFunction="custom" queryTableFieldId="8" dataDxfId="9" totalsRowDxfId="8">
      <totalsRowFormula>SUBTOTAL(109,Table_query__3[] Table_query__3[ Supplies (06XX)] )</totalsRowFormula>
    </tableColumn>
    <tableColumn id="10" uniqueName="CFR_x005f_x0020_ONLY_x005f_x0020__x005f_x002d__x004" name=" Property (07XX)" totalsRowFunction="custom" queryTableFieldId="9" dataDxfId="7" totalsRowDxfId="6">
      <totalsRowFormula>SUBTOTAL(109,Table_query__3[] Table_query__3[ Property (07XX)] )</totalsRowFormula>
    </tableColumn>
    <tableColumn id="11" uniqueName="CFR_x005f_x0020_ONLY_x005f_x0020__x005f_x002d__x005" name=" Debt Service &amp; Miscellaneous (08XX)" totalsRowFunction="custom" queryTableFieldId="10" dataDxfId="5" totalsRowDxfId="4">
      <totalsRowFormula>SUBTOTAL(109,Table_query__3[] Table_query__3[ Debt Service &amp; Miscellaneous (08XX)] )</totalsRowFormula>
    </tableColumn>
    <tableColumn id="14" uniqueName="CFR_x005f_x0020_ONLY_x005f_x0020__x005f_x002d__x006" name="Other Items (09XX)" totalsRowFunction="sum" queryTableFieldId="11" dataDxfId="3" totalsRowDxfId="2"/>
    <tableColumn id="12" uniqueName="12" name="Total Requested Amount2" totalsRowFunction="sum" queryTableFieldId="16" dataDxfId="1" totalsRowDxfId="0">
      <calculatedColumnFormula>SUM(Table_query__3[[#This Row],[Salaries/Employee Benefits (01XX-02XX)]:[Other Items (09XX)]])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7109375" bestFit="1" customWidth="1"/>
    <col min="2" max="2" width="27.28515625" bestFit="1" customWidth="1"/>
    <col min="3" max="3" width="12.7109375" customWidth="1"/>
    <col min="4" max="4" width="15.7109375" customWidth="1"/>
    <col min="5" max="5" width="21.28515625" customWidth="1"/>
    <col min="6" max="6" width="16.7109375" customWidth="1"/>
    <col min="7" max="7" width="17.7109375" customWidth="1"/>
    <col min="8" max="8" width="16.28515625" customWidth="1"/>
    <col min="9" max="9" width="17.42578125" customWidth="1"/>
    <col min="10" max="10" width="17.140625" customWidth="1"/>
    <col min="11" max="11" width="19.42578125" customWidth="1"/>
    <col min="12" max="12" width="19.28515625" customWidth="1"/>
    <col min="13" max="13" width="16.140625" customWidth="1"/>
  </cols>
  <sheetData>
    <row r="1" spans="1:13" ht="43.9" customHeight="1" x14ac:dyDescent="0.25">
      <c r="A1" t="s">
        <v>0</v>
      </c>
      <c r="B1" t="s">
        <v>2</v>
      </c>
      <c r="C1" t="s">
        <v>1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t="s">
        <v>156</v>
      </c>
      <c r="J1" t="s">
        <v>157</v>
      </c>
      <c r="K1" s="4" t="s">
        <v>158</v>
      </c>
      <c r="L1" t="s">
        <v>159</v>
      </c>
      <c r="M1" s="4" t="s">
        <v>166</v>
      </c>
    </row>
    <row r="2" spans="1:13" x14ac:dyDescent="0.25">
      <c r="A2" s="1" t="s">
        <v>149</v>
      </c>
      <c r="B2" s="2" t="s">
        <v>150</v>
      </c>
      <c r="C2" s="2" t="s">
        <v>4</v>
      </c>
      <c r="D2" s="3">
        <f>SUM(Table_query__3[[#This Row],[Salaries/Employee Benefits (01XX-02XX)]:[Other Items (09XX)]])</f>
        <v>44512</v>
      </c>
      <c r="E2" s="3"/>
      <c r="F2" s="3"/>
      <c r="G2" s="3">
        <v>28500</v>
      </c>
      <c r="H2" s="3">
        <v>16012</v>
      </c>
      <c r="I2" s="3"/>
      <c r="J2" s="3"/>
      <c r="K2" s="3"/>
      <c r="L2" s="3"/>
      <c r="M2" s="3">
        <f>SUM(Table_query__3[[#This Row],[Salaries/Employee Benefits (01XX-02XX)]:[Other Items (09XX)]])</f>
        <v>44512</v>
      </c>
    </row>
    <row r="3" spans="1:13" x14ac:dyDescent="0.25">
      <c r="A3" s="1" t="s">
        <v>54</v>
      </c>
      <c r="B3" s="2" t="s">
        <v>55</v>
      </c>
      <c r="C3" s="2" t="s">
        <v>4</v>
      </c>
      <c r="D3" s="3">
        <v>86612</v>
      </c>
      <c r="E3" s="3"/>
      <c r="F3" s="3"/>
      <c r="G3" s="3">
        <v>86612</v>
      </c>
      <c r="H3" s="3"/>
      <c r="I3" s="3"/>
      <c r="J3" s="3"/>
      <c r="K3" s="3"/>
      <c r="L3" s="3"/>
      <c r="M3" s="3">
        <f>SUM(Table_query__3[[#This Row],[Salaries/Employee Benefits (01XX-02XX)]:[Other Items (09XX)]])</f>
        <v>86612</v>
      </c>
    </row>
    <row r="4" spans="1:13" x14ac:dyDescent="0.25">
      <c r="A4" s="1" t="s">
        <v>127</v>
      </c>
      <c r="B4" s="2" t="s">
        <v>55</v>
      </c>
      <c r="C4" s="2" t="s">
        <v>4</v>
      </c>
      <c r="D4" s="3">
        <v>128319</v>
      </c>
      <c r="E4" s="3"/>
      <c r="F4" s="3"/>
      <c r="G4" s="3"/>
      <c r="H4" s="3">
        <v>128319</v>
      </c>
      <c r="I4" s="3"/>
      <c r="J4" s="3"/>
      <c r="K4" s="3"/>
      <c r="L4" s="3"/>
      <c r="M4" s="3">
        <f>SUM(Table_query__3[[#This Row],[Salaries/Employee Benefits (01XX-02XX)]:[Other Items (09XX)]])</f>
        <v>128319</v>
      </c>
    </row>
    <row r="5" spans="1:13" x14ac:dyDescent="0.25">
      <c r="A5" s="1" t="s">
        <v>20</v>
      </c>
      <c r="B5" s="2" t="s">
        <v>21</v>
      </c>
      <c r="C5" s="2" t="s">
        <v>4</v>
      </c>
      <c r="D5" s="3">
        <v>94776</v>
      </c>
      <c r="E5" s="3"/>
      <c r="F5" s="3"/>
      <c r="G5" s="3">
        <v>94776</v>
      </c>
      <c r="H5" s="3"/>
      <c r="I5" s="3"/>
      <c r="J5" s="3"/>
      <c r="K5" s="3"/>
      <c r="L5" s="3"/>
      <c r="M5" s="3">
        <f>SUM(Table_query__3[[#This Row],[Salaries/Employee Benefits (01XX-02XX)]:[Other Items (09XX)]])</f>
        <v>94776</v>
      </c>
    </row>
    <row r="6" spans="1:13" x14ac:dyDescent="0.25">
      <c r="A6" s="1" t="s">
        <v>103</v>
      </c>
      <c r="B6" s="2" t="s">
        <v>104</v>
      </c>
      <c r="C6" s="2" t="s">
        <v>4</v>
      </c>
      <c r="D6" s="3">
        <v>187157</v>
      </c>
      <c r="E6" s="3"/>
      <c r="F6" s="3"/>
      <c r="G6" s="3">
        <v>111424</v>
      </c>
      <c r="H6" s="3">
        <v>40651</v>
      </c>
      <c r="I6" s="3"/>
      <c r="J6" s="3"/>
      <c r="K6" s="3">
        <v>35082</v>
      </c>
      <c r="L6" s="3"/>
      <c r="M6" s="3">
        <f>SUM(Table_query__3[[#This Row],[Salaries/Employee Benefits (01XX-02XX)]:[Other Items (09XX)]])</f>
        <v>187157</v>
      </c>
    </row>
    <row r="7" spans="1:13" x14ac:dyDescent="0.25">
      <c r="A7" s="1" t="s">
        <v>98</v>
      </c>
      <c r="B7" s="2" t="s">
        <v>99</v>
      </c>
      <c r="C7" s="2" t="s">
        <v>4</v>
      </c>
      <c r="D7" s="3">
        <v>401501</v>
      </c>
      <c r="E7" s="3"/>
      <c r="F7" s="3"/>
      <c r="G7" s="3"/>
      <c r="H7" s="3">
        <v>100000</v>
      </c>
      <c r="I7" s="3"/>
      <c r="J7" s="3">
        <v>301501</v>
      </c>
      <c r="K7" s="3"/>
      <c r="L7" s="3"/>
      <c r="M7" s="3">
        <f>SUM(Table_query__3[[#This Row],[Salaries/Employee Benefits (01XX-02XX)]:[Other Items (09XX)]])</f>
        <v>401501</v>
      </c>
    </row>
    <row r="8" spans="1:13" x14ac:dyDescent="0.25">
      <c r="A8" s="1" t="s">
        <v>72</v>
      </c>
      <c r="B8" s="2" t="s">
        <v>73</v>
      </c>
      <c r="C8" s="2" t="s">
        <v>4</v>
      </c>
      <c r="D8" s="3">
        <v>235694</v>
      </c>
      <c r="E8" s="3"/>
      <c r="F8" s="3"/>
      <c r="G8" s="3"/>
      <c r="H8" s="3"/>
      <c r="I8" s="3"/>
      <c r="J8" s="3">
        <v>109860</v>
      </c>
      <c r="K8" s="3">
        <v>125834</v>
      </c>
      <c r="L8" s="3"/>
      <c r="M8" s="3">
        <f>SUM(Table_query__3[[#This Row],[Salaries/Employee Benefits (01XX-02XX)]:[Other Items (09XX)]])</f>
        <v>235694</v>
      </c>
    </row>
    <row r="9" spans="1:13" x14ac:dyDescent="0.25">
      <c r="A9" s="1" t="s">
        <v>47</v>
      </c>
      <c r="B9" s="2" t="s">
        <v>48</v>
      </c>
      <c r="C9" s="2" t="s">
        <v>4</v>
      </c>
      <c r="D9" s="3">
        <v>1985000</v>
      </c>
      <c r="E9" s="3"/>
      <c r="F9" s="3"/>
      <c r="G9" s="3"/>
      <c r="H9" s="3"/>
      <c r="I9" s="3"/>
      <c r="J9" s="3">
        <v>1985000</v>
      </c>
      <c r="K9" s="3"/>
      <c r="L9" s="3"/>
      <c r="M9" s="3">
        <f>SUM(Table_query__3[[#This Row],[Salaries/Employee Benefits (01XX-02XX)]:[Other Items (09XX)]])</f>
        <v>1985000</v>
      </c>
    </row>
    <row r="10" spans="1:13" x14ac:dyDescent="0.25">
      <c r="A10" s="1" t="s">
        <v>53</v>
      </c>
      <c r="B10" s="2" t="s">
        <v>48</v>
      </c>
      <c r="C10" s="2" t="s">
        <v>4</v>
      </c>
      <c r="D10" s="3">
        <v>10004401</v>
      </c>
      <c r="E10" s="3"/>
      <c r="F10" s="3"/>
      <c r="G10" s="3">
        <v>10004401</v>
      </c>
      <c r="H10" s="3"/>
      <c r="I10" s="3"/>
      <c r="J10" s="3"/>
      <c r="K10" s="3"/>
      <c r="L10" s="3"/>
      <c r="M10" s="3">
        <f>SUM(Table_query__3[[#This Row],[Salaries/Employee Benefits (01XX-02XX)]:[Other Items (09XX)]])</f>
        <v>10004401</v>
      </c>
    </row>
    <row r="11" spans="1:13" x14ac:dyDescent="0.25">
      <c r="A11" s="1" t="s">
        <v>76</v>
      </c>
      <c r="B11" s="2" t="s">
        <v>48</v>
      </c>
      <c r="C11" s="2" t="s">
        <v>4</v>
      </c>
      <c r="D11" s="3">
        <v>634258</v>
      </c>
      <c r="E11" s="3"/>
      <c r="F11" s="3"/>
      <c r="G11" s="3">
        <v>634258</v>
      </c>
      <c r="H11" s="3"/>
      <c r="I11" s="3"/>
      <c r="J11" s="3"/>
      <c r="K11" s="3"/>
      <c r="L11" s="3"/>
      <c r="M11" s="3">
        <f>SUM(Table_query__3[[#This Row],[Salaries/Employee Benefits (01XX-02XX)]:[Other Items (09XX)]])</f>
        <v>634258</v>
      </c>
    </row>
    <row r="12" spans="1:13" x14ac:dyDescent="0.25">
      <c r="A12" s="1" t="s">
        <v>12</v>
      </c>
      <c r="B12" s="2" t="s">
        <v>13</v>
      </c>
      <c r="C12" s="2" t="s">
        <v>4</v>
      </c>
      <c r="D12" s="3">
        <v>500423</v>
      </c>
      <c r="E12" s="3"/>
      <c r="F12" s="3"/>
      <c r="G12" s="3">
        <v>500423</v>
      </c>
      <c r="H12" s="3"/>
      <c r="I12" s="3"/>
      <c r="J12" s="3"/>
      <c r="K12" s="3"/>
      <c r="L12" s="3"/>
      <c r="M12" s="3">
        <f>SUM(Table_query__3[[#This Row],[Salaries/Employee Benefits (01XX-02XX)]:[Other Items (09XX)]])</f>
        <v>500423</v>
      </c>
    </row>
    <row r="13" spans="1:13" x14ac:dyDescent="0.25">
      <c r="A13" s="1" t="s">
        <v>52</v>
      </c>
      <c r="B13" s="2" t="s">
        <v>13</v>
      </c>
      <c r="C13" s="2" t="s">
        <v>4</v>
      </c>
      <c r="D13" s="3">
        <v>429696</v>
      </c>
      <c r="E13" s="3"/>
      <c r="F13" s="3">
        <v>150522</v>
      </c>
      <c r="G13" s="3">
        <v>13912</v>
      </c>
      <c r="H13" s="3">
        <v>89978</v>
      </c>
      <c r="I13" s="3"/>
      <c r="J13" s="3">
        <v>175284</v>
      </c>
      <c r="K13" s="3"/>
      <c r="L13" s="3"/>
      <c r="M13" s="3">
        <f>SUM(Table_query__3[[#This Row],[Salaries/Employee Benefits (01XX-02XX)]:[Other Items (09XX)]])</f>
        <v>429696</v>
      </c>
    </row>
    <row r="14" spans="1:13" x14ac:dyDescent="0.25">
      <c r="A14" s="1" t="s">
        <v>14</v>
      </c>
      <c r="B14" s="2" t="s">
        <v>15</v>
      </c>
      <c r="C14" s="2" t="s">
        <v>4</v>
      </c>
      <c r="D14" s="3">
        <v>160000</v>
      </c>
      <c r="E14" s="3"/>
      <c r="F14" s="3"/>
      <c r="G14" s="3">
        <v>160000</v>
      </c>
      <c r="H14" s="3"/>
      <c r="I14" s="3"/>
      <c r="J14" s="3"/>
      <c r="K14" s="3"/>
      <c r="L14" s="3"/>
      <c r="M14" s="3">
        <f>SUM(Table_query__3[[#This Row],[Salaries/Employee Benefits (01XX-02XX)]:[Other Items (09XX)]])</f>
        <v>160000</v>
      </c>
    </row>
    <row r="15" spans="1:13" x14ac:dyDescent="0.25">
      <c r="A15" s="1" t="s">
        <v>3</v>
      </c>
      <c r="B15" s="2" t="s">
        <v>5</v>
      </c>
      <c r="C15" s="2" t="s">
        <v>4</v>
      </c>
      <c r="D15" s="3">
        <v>443081</v>
      </c>
      <c r="E15" s="3"/>
      <c r="F15" s="3"/>
      <c r="G15" s="3"/>
      <c r="H15" s="3">
        <v>218000</v>
      </c>
      <c r="I15" s="3"/>
      <c r="J15" s="3"/>
      <c r="K15" s="3"/>
      <c r="L15" s="3">
        <v>225081</v>
      </c>
      <c r="M15" s="3">
        <f>SUM(Table_query__3[[#This Row],[Salaries/Employee Benefits (01XX-02XX)]:[Other Items (09XX)]])</f>
        <v>443081</v>
      </c>
    </row>
    <row r="16" spans="1:13" x14ac:dyDescent="0.25">
      <c r="A16" s="1" t="s">
        <v>39</v>
      </c>
      <c r="B16" s="2" t="s">
        <v>40</v>
      </c>
      <c r="C16" s="2" t="s">
        <v>4</v>
      </c>
      <c r="D16" s="3">
        <v>427376</v>
      </c>
      <c r="E16" s="3"/>
      <c r="F16" s="3"/>
      <c r="G16" s="3">
        <v>250000</v>
      </c>
      <c r="H16" s="3"/>
      <c r="I16" s="3"/>
      <c r="J16" s="3">
        <v>177376</v>
      </c>
      <c r="K16" s="3"/>
      <c r="L16" s="3"/>
      <c r="M16" s="3">
        <f>SUM(Table_query__3[[#This Row],[Salaries/Employee Benefits (01XX-02XX)]:[Other Items (09XX)]])</f>
        <v>427376</v>
      </c>
    </row>
    <row r="17" spans="1:13" x14ac:dyDescent="0.25">
      <c r="A17" s="1" t="s">
        <v>142</v>
      </c>
      <c r="B17" s="2" t="s">
        <v>143</v>
      </c>
      <c r="C17" s="2" t="s">
        <v>4</v>
      </c>
      <c r="D17" s="3">
        <v>330599</v>
      </c>
      <c r="E17" s="3"/>
      <c r="F17" s="3"/>
      <c r="G17" s="3"/>
      <c r="H17" s="3"/>
      <c r="I17" s="3"/>
      <c r="J17" s="3">
        <v>330599</v>
      </c>
      <c r="K17" s="3"/>
      <c r="L17" s="3"/>
      <c r="M17" s="3">
        <f>SUM(Table_query__3[[#This Row],[Salaries/Employee Benefits (01XX-02XX)]:[Other Items (09XX)]])</f>
        <v>330599</v>
      </c>
    </row>
    <row r="18" spans="1:13" x14ac:dyDescent="0.25">
      <c r="A18" s="1" t="s">
        <v>66</v>
      </c>
      <c r="B18" s="2" t="s">
        <v>67</v>
      </c>
      <c r="C18" s="2" t="s">
        <v>4</v>
      </c>
      <c r="D18" s="3">
        <v>423598</v>
      </c>
      <c r="E18" s="3"/>
      <c r="F18" s="3"/>
      <c r="G18" s="3">
        <v>423598</v>
      </c>
      <c r="H18" s="3"/>
      <c r="I18" s="3"/>
      <c r="J18" s="3"/>
      <c r="K18" s="3"/>
      <c r="L18" s="3"/>
      <c r="M18" s="3">
        <f>SUM(Table_query__3[[#This Row],[Salaries/Employee Benefits (01XX-02XX)]:[Other Items (09XX)]])</f>
        <v>423598</v>
      </c>
    </row>
    <row r="19" spans="1:13" x14ac:dyDescent="0.25">
      <c r="A19" s="1" t="s">
        <v>84</v>
      </c>
      <c r="B19" s="2" t="s">
        <v>85</v>
      </c>
      <c r="C19" s="2" t="s">
        <v>4</v>
      </c>
      <c r="D19" s="3">
        <v>170428</v>
      </c>
      <c r="E19" s="3"/>
      <c r="F19" s="3"/>
      <c r="G19" s="3"/>
      <c r="H19" s="3">
        <v>129737</v>
      </c>
      <c r="I19" s="3"/>
      <c r="J19" s="3">
        <v>40691</v>
      </c>
      <c r="K19" s="3"/>
      <c r="L19" s="3"/>
      <c r="M19" s="3">
        <f>SUM(Table_query__3[[#This Row],[Salaries/Employee Benefits (01XX-02XX)]:[Other Items (09XX)]])</f>
        <v>170428</v>
      </c>
    </row>
    <row r="20" spans="1:13" x14ac:dyDescent="0.25">
      <c r="A20" s="1" t="s">
        <v>10</v>
      </c>
      <c r="B20" s="2" t="s">
        <v>11</v>
      </c>
      <c r="C20" s="2" t="s">
        <v>4</v>
      </c>
      <c r="D20" s="3">
        <v>600000</v>
      </c>
      <c r="E20" s="3"/>
      <c r="F20" s="3"/>
      <c r="G20" s="3">
        <v>200000</v>
      </c>
      <c r="H20" s="3"/>
      <c r="I20" s="3"/>
      <c r="J20" s="3">
        <v>400000</v>
      </c>
      <c r="K20" s="3"/>
      <c r="L20" s="3"/>
      <c r="M20" s="3">
        <f>SUM(Table_query__3[[#This Row],[Salaries/Employee Benefits (01XX-02XX)]:[Other Items (09XX)]])</f>
        <v>600000</v>
      </c>
    </row>
    <row r="21" spans="1:13" x14ac:dyDescent="0.25">
      <c r="A21" s="1" t="s">
        <v>30</v>
      </c>
      <c r="B21" s="2" t="s">
        <v>31</v>
      </c>
      <c r="C21" s="2" t="s">
        <v>4</v>
      </c>
      <c r="D21" s="3">
        <v>474906</v>
      </c>
      <c r="E21" s="3"/>
      <c r="F21" s="3"/>
      <c r="G21" s="3"/>
      <c r="H21" s="3">
        <v>88092</v>
      </c>
      <c r="I21" s="3">
        <v>70000</v>
      </c>
      <c r="J21" s="3">
        <v>316814</v>
      </c>
      <c r="K21" s="3"/>
      <c r="L21" s="3"/>
      <c r="M21" s="3">
        <f>SUM(Table_query__3[[#This Row],[Salaries/Employee Benefits (01XX-02XX)]:[Other Items (09XX)]])</f>
        <v>474906</v>
      </c>
    </row>
    <row r="22" spans="1:13" x14ac:dyDescent="0.25">
      <c r="A22" s="1" t="s">
        <v>6</v>
      </c>
      <c r="B22" s="2" t="s">
        <v>7</v>
      </c>
      <c r="C22" s="2" t="s">
        <v>4</v>
      </c>
      <c r="D22" s="3">
        <v>99300</v>
      </c>
      <c r="E22" s="3"/>
      <c r="F22" s="3"/>
      <c r="G22" s="3"/>
      <c r="H22" s="3"/>
      <c r="I22" s="3"/>
      <c r="J22" s="3">
        <v>99300</v>
      </c>
      <c r="K22" s="3"/>
      <c r="L22" s="3"/>
      <c r="M22" s="3">
        <f>SUM(Table_query__3[[#This Row],[Salaries/Employee Benefits (01XX-02XX)]:[Other Items (09XX)]])</f>
        <v>99300</v>
      </c>
    </row>
    <row r="23" spans="1:13" x14ac:dyDescent="0.25">
      <c r="A23" s="1" t="s">
        <v>18</v>
      </c>
      <c r="B23" s="2" t="s">
        <v>19</v>
      </c>
      <c r="C23" s="2" t="s">
        <v>4</v>
      </c>
      <c r="D23" s="3">
        <v>92918</v>
      </c>
      <c r="E23" s="3"/>
      <c r="F23" s="3"/>
      <c r="G23" s="3">
        <v>92918</v>
      </c>
      <c r="H23" s="3"/>
      <c r="I23" s="3"/>
      <c r="J23" s="3"/>
      <c r="K23" s="3"/>
      <c r="L23" s="3"/>
      <c r="M23" s="3">
        <f>SUM(Table_query__3[[#This Row],[Salaries/Employee Benefits (01XX-02XX)]:[Other Items (09XX)]])</f>
        <v>92918</v>
      </c>
    </row>
    <row r="24" spans="1:13" x14ac:dyDescent="0.25">
      <c r="A24" s="1" t="s">
        <v>63</v>
      </c>
      <c r="B24" s="2" t="s">
        <v>19</v>
      </c>
      <c r="C24" s="2" t="s">
        <v>4</v>
      </c>
      <c r="D24" s="3">
        <v>648025</v>
      </c>
      <c r="E24" s="3"/>
      <c r="F24" s="3"/>
      <c r="G24" s="3">
        <v>648025</v>
      </c>
      <c r="H24" s="3"/>
      <c r="I24" s="3"/>
      <c r="J24" s="3"/>
      <c r="K24" s="3"/>
      <c r="L24" s="3"/>
      <c r="M24" s="3">
        <f>SUM(Table_query__3[[#This Row],[Salaries/Employee Benefits (01XX-02XX)]:[Other Items (09XX)]])</f>
        <v>648025</v>
      </c>
    </row>
    <row r="25" spans="1:13" x14ac:dyDescent="0.25">
      <c r="A25" s="1" t="s">
        <v>78</v>
      </c>
      <c r="B25" s="2" t="s">
        <v>79</v>
      </c>
      <c r="C25" s="2" t="s">
        <v>4</v>
      </c>
      <c r="D25" s="3">
        <v>803602</v>
      </c>
      <c r="E25" s="3"/>
      <c r="F25" s="3"/>
      <c r="G25" s="3">
        <v>315817</v>
      </c>
      <c r="H25" s="3">
        <v>135803</v>
      </c>
      <c r="I25" s="3"/>
      <c r="J25" s="3">
        <v>152131</v>
      </c>
      <c r="K25" s="3">
        <v>199851</v>
      </c>
      <c r="L25" s="3"/>
      <c r="M25" s="3">
        <f>SUM(Table_query__3[[#This Row],[Salaries/Employee Benefits (01XX-02XX)]:[Other Items (09XX)]])</f>
        <v>803602</v>
      </c>
    </row>
    <row r="26" spans="1:13" x14ac:dyDescent="0.25">
      <c r="A26" s="1" t="s">
        <v>28</v>
      </c>
      <c r="B26" s="2" t="s">
        <v>29</v>
      </c>
      <c r="C26" s="2" t="s">
        <v>4</v>
      </c>
      <c r="D26" s="3">
        <v>393443</v>
      </c>
      <c r="E26" s="3"/>
      <c r="F26" s="3"/>
      <c r="G26" s="3"/>
      <c r="H26" s="3"/>
      <c r="I26" s="3"/>
      <c r="J26" s="3">
        <v>393443</v>
      </c>
      <c r="K26" s="3"/>
      <c r="L26" s="3"/>
      <c r="M26" s="3">
        <f>SUM(Table_query__3[[#This Row],[Salaries/Employee Benefits (01XX-02XX)]:[Other Items (09XX)]])</f>
        <v>393443</v>
      </c>
    </row>
    <row r="27" spans="1:13" x14ac:dyDescent="0.25">
      <c r="A27" s="1" t="s">
        <v>36</v>
      </c>
      <c r="B27" s="2" t="s">
        <v>29</v>
      </c>
      <c r="C27" s="2" t="s">
        <v>4</v>
      </c>
      <c r="D27" s="3">
        <v>106990</v>
      </c>
      <c r="E27" s="3"/>
      <c r="F27" s="3">
        <v>11041</v>
      </c>
      <c r="G27" s="3">
        <v>27808</v>
      </c>
      <c r="H27" s="3"/>
      <c r="I27" s="3">
        <v>2553</v>
      </c>
      <c r="J27" s="3">
        <v>65588</v>
      </c>
      <c r="K27" s="3"/>
      <c r="L27" s="3"/>
      <c r="M27" s="3">
        <f>SUM(Table_query__3[[#This Row],[Salaries/Employee Benefits (01XX-02XX)]:[Other Items (09XX)]])</f>
        <v>106990</v>
      </c>
    </row>
    <row r="28" spans="1:13" x14ac:dyDescent="0.25">
      <c r="A28" s="1" t="s">
        <v>49</v>
      </c>
      <c r="B28" s="2" t="s">
        <v>29</v>
      </c>
      <c r="C28" s="2" t="s">
        <v>4</v>
      </c>
      <c r="D28" s="3">
        <v>29500</v>
      </c>
      <c r="E28" s="3"/>
      <c r="F28" s="3"/>
      <c r="G28" s="3"/>
      <c r="H28" s="3"/>
      <c r="I28" s="3"/>
      <c r="J28" s="3">
        <v>29500</v>
      </c>
      <c r="K28" s="3"/>
      <c r="L28" s="3"/>
      <c r="M28" s="3">
        <f>SUM(Table_query__3[[#This Row],[Salaries/Employee Benefits (01XX-02XX)]:[Other Items (09XX)]])</f>
        <v>29500</v>
      </c>
    </row>
    <row r="29" spans="1:13" x14ac:dyDescent="0.25">
      <c r="A29" s="1" t="s">
        <v>22</v>
      </c>
      <c r="B29" s="2" t="s">
        <v>23</v>
      </c>
      <c r="C29" s="2" t="s">
        <v>4</v>
      </c>
      <c r="D29" s="3">
        <v>480869</v>
      </c>
      <c r="E29" s="3"/>
      <c r="F29" s="3"/>
      <c r="G29" s="3"/>
      <c r="H29" s="3"/>
      <c r="I29" s="3"/>
      <c r="J29" s="3">
        <v>480869</v>
      </c>
      <c r="K29" s="3"/>
      <c r="L29" s="3"/>
      <c r="M29" s="3">
        <f>SUM(Table_query__3[[#This Row],[Salaries/Employee Benefits (01XX-02XX)]:[Other Items (09XX)]])</f>
        <v>480869</v>
      </c>
    </row>
    <row r="30" spans="1:13" x14ac:dyDescent="0.25">
      <c r="A30" s="1" t="s">
        <v>88</v>
      </c>
      <c r="B30" s="2" t="s">
        <v>23</v>
      </c>
      <c r="C30" s="2" t="s">
        <v>4</v>
      </c>
      <c r="D30" s="3">
        <v>459987</v>
      </c>
      <c r="E30" s="3"/>
      <c r="F30" s="3">
        <v>48569</v>
      </c>
      <c r="G30" s="3">
        <v>400618</v>
      </c>
      <c r="H30" s="3">
        <v>200</v>
      </c>
      <c r="I30" s="3"/>
      <c r="J30" s="3"/>
      <c r="K30" s="3">
        <v>10600</v>
      </c>
      <c r="L30" s="3"/>
      <c r="M30" s="3">
        <f>SUM(Table_query__3[[#This Row],[Salaries/Employee Benefits (01XX-02XX)]:[Other Items (09XX)]])</f>
        <v>459987</v>
      </c>
    </row>
    <row r="31" spans="1:13" x14ac:dyDescent="0.25">
      <c r="A31" s="1" t="s">
        <v>119</v>
      </c>
      <c r="B31" s="2" t="s">
        <v>120</v>
      </c>
      <c r="C31" s="2" t="s">
        <v>4</v>
      </c>
      <c r="D31" s="3">
        <v>93567</v>
      </c>
      <c r="E31" s="3"/>
      <c r="F31" s="3"/>
      <c r="G31" s="3"/>
      <c r="H31" s="3"/>
      <c r="I31" s="3"/>
      <c r="J31" s="3"/>
      <c r="K31" s="3">
        <v>93567</v>
      </c>
      <c r="L31" s="3"/>
      <c r="M31" s="3">
        <f>SUM(Table_query__3[[#This Row],[Salaries/Employee Benefits (01XX-02XX)]:[Other Items (09XX)]])</f>
        <v>93567</v>
      </c>
    </row>
    <row r="32" spans="1:13" x14ac:dyDescent="0.25">
      <c r="A32" s="1" t="s">
        <v>34</v>
      </c>
      <c r="B32" s="2" t="s">
        <v>35</v>
      </c>
      <c r="C32" s="2" t="s">
        <v>4</v>
      </c>
      <c r="D32" s="3">
        <v>3025830</v>
      </c>
      <c r="E32" s="3"/>
      <c r="F32" s="3"/>
      <c r="G32" s="3">
        <v>1897350</v>
      </c>
      <c r="H32" s="3">
        <v>300000</v>
      </c>
      <c r="I32" s="3"/>
      <c r="J32" s="3">
        <v>828480</v>
      </c>
      <c r="K32" s="3"/>
      <c r="L32" s="3"/>
      <c r="M32" s="3">
        <f>SUM(Table_query__3[[#This Row],[Salaries/Employee Benefits (01XX-02XX)]:[Other Items (09XX)]])</f>
        <v>3025830</v>
      </c>
    </row>
    <row r="33" spans="1:13" x14ac:dyDescent="0.25">
      <c r="A33" s="1" t="s">
        <v>97</v>
      </c>
      <c r="B33" s="2" t="s">
        <v>35</v>
      </c>
      <c r="C33" s="2" t="s">
        <v>4</v>
      </c>
      <c r="D33" s="3">
        <v>170607</v>
      </c>
      <c r="E33" s="3"/>
      <c r="F33" s="3"/>
      <c r="G33" s="3">
        <v>170607</v>
      </c>
      <c r="H33" s="3"/>
      <c r="I33" s="3"/>
      <c r="J33" s="3"/>
      <c r="K33" s="3"/>
      <c r="L33" s="3"/>
      <c r="M33" s="3">
        <f>SUM(Table_query__3[[#This Row],[Salaries/Employee Benefits (01XX-02XX)]:[Other Items (09XX)]])</f>
        <v>170607</v>
      </c>
    </row>
    <row r="34" spans="1:13" x14ac:dyDescent="0.25">
      <c r="A34" s="1" t="s">
        <v>115</v>
      </c>
      <c r="B34" s="2" t="s">
        <v>116</v>
      </c>
      <c r="C34" s="2" t="s">
        <v>4</v>
      </c>
      <c r="D34" s="3">
        <v>413173</v>
      </c>
      <c r="E34" s="3"/>
      <c r="F34" s="3"/>
      <c r="G34" s="3">
        <v>249559</v>
      </c>
      <c r="H34" s="3"/>
      <c r="I34" s="3"/>
      <c r="J34" s="3">
        <v>163614</v>
      </c>
      <c r="K34" s="3"/>
      <c r="L34" s="3"/>
      <c r="M34" s="3">
        <f>SUM(Table_query__3[[#This Row],[Salaries/Employee Benefits (01XX-02XX)]:[Other Items (09XX)]])</f>
        <v>413173</v>
      </c>
    </row>
    <row r="35" spans="1:13" x14ac:dyDescent="0.25">
      <c r="A35" s="1" t="s">
        <v>144</v>
      </c>
      <c r="B35" s="2" t="s">
        <v>145</v>
      </c>
      <c r="C35" s="2" t="s">
        <v>4</v>
      </c>
      <c r="D35" s="3">
        <v>129367</v>
      </c>
      <c r="E35" s="3"/>
      <c r="F35" s="3"/>
      <c r="G35" s="3">
        <v>37246</v>
      </c>
      <c r="H35" s="3">
        <v>45284</v>
      </c>
      <c r="I35" s="3">
        <v>10096</v>
      </c>
      <c r="J35" s="3"/>
      <c r="K35" s="3">
        <v>36741</v>
      </c>
      <c r="L35" s="3"/>
      <c r="M35" s="3">
        <f>SUM(Table_query__3[[#This Row],[Salaries/Employee Benefits (01XX-02XX)]:[Other Items (09XX)]])</f>
        <v>129367</v>
      </c>
    </row>
    <row r="36" spans="1:13" x14ac:dyDescent="0.25">
      <c r="A36" s="1" t="s">
        <v>134</v>
      </c>
      <c r="B36" s="2" t="s">
        <v>135</v>
      </c>
      <c r="C36" s="2" t="s">
        <v>4</v>
      </c>
      <c r="D36" s="3">
        <v>190510</v>
      </c>
      <c r="E36" s="3"/>
      <c r="F36" s="3"/>
      <c r="G36" s="3">
        <v>140105</v>
      </c>
      <c r="H36" s="3">
        <v>50405</v>
      </c>
      <c r="I36" s="3"/>
      <c r="J36" s="3"/>
      <c r="K36" s="3"/>
      <c r="L36" s="3"/>
      <c r="M36" s="3">
        <f>SUM(Table_query__3[[#This Row],[Salaries/Employee Benefits (01XX-02XX)]:[Other Items (09XX)]])</f>
        <v>190510</v>
      </c>
    </row>
    <row r="37" spans="1:13" x14ac:dyDescent="0.25">
      <c r="A37" s="1" t="s">
        <v>56</v>
      </c>
      <c r="B37" s="2" t="s">
        <v>57</v>
      </c>
      <c r="C37" s="2" t="s">
        <v>4</v>
      </c>
      <c r="D37" s="3">
        <v>999850</v>
      </c>
      <c r="E37" s="3"/>
      <c r="F37" s="3"/>
      <c r="G37" s="3">
        <v>999850</v>
      </c>
      <c r="H37" s="3"/>
      <c r="I37" s="3"/>
      <c r="J37" s="3"/>
      <c r="K37" s="3"/>
      <c r="L37" s="3"/>
      <c r="M37" s="3">
        <f>SUM(Table_query__3[[#This Row],[Salaries/Employee Benefits (01XX-02XX)]:[Other Items (09XX)]])</f>
        <v>999850</v>
      </c>
    </row>
    <row r="38" spans="1:13" x14ac:dyDescent="0.25">
      <c r="A38" s="1" t="s">
        <v>125</v>
      </c>
      <c r="B38" s="2" t="s">
        <v>126</v>
      </c>
      <c r="C38" s="2" t="s">
        <v>4</v>
      </c>
      <c r="D38" s="3">
        <v>525409</v>
      </c>
      <c r="E38" s="3"/>
      <c r="F38" s="3"/>
      <c r="G38" s="3"/>
      <c r="H38" s="3">
        <v>317057</v>
      </c>
      <c r="I38" s="3"/>
      <c r="J38" s="3">
        <v>113997</v>
      </c>
      <c r="K38" s="3">
        <v>94355</v>
      </c>
      <c r="L38" s="3"/>
      <c r="M38" s="3">
        <f>SUM(Table_query__3[[#This Row],[Salaries/Employee Benefits (01XX-02XX)]:[Other Items (09XX)]])</f>
        <v>525409</v>
      </c>
    </row>
    <row r="39" spans="1:13" x14ac:dyDescent="0.25">
      <c r="A39" s="1" t="s">
        <v>140</v>
      </c>
      <c r="B39" s="2" t="s">
        <v>141</v>
      </c>
      <c r="C39" s="2" t="s">
        <v>4</v>
      </c>
      <c r="D39" s="3">
        <v>227619</v>
      </c>
      <c r="E39" s="3"/>
      <c r="F39" s="3"/>
      <c r="G39" s="3"/>
      <c r="H39" s="3"/>
      <c r="I39" s="3"/>
      <c r="J39" s="3"/>
      <c r="K39" s="3">
        <v>227619</v>
      </c>
      <c r="L39" s="3"/>
      <c r="M39" s="3">
        <f>SUM(Table_query__3[[#This Row],[Salaries/Employee Benefits (01XX-02XX)]:[Other Items (09XX)]])</f>
        <v>227619</v>
      </c>
    </row>
    <row r="40" spans="1:13" x14ac:dyDescent="0.25">
      <c r="A40" s="1" t="s">
        <v>26</v>
      </c>
      <c r="B40" s="2" t="s">
        <v>27</v>
      </c>
      <c r="C40" s="2" t="s">
        <v>4</v>
      </c>
      <c r="D40" s="3">
        <v>560000</v>
      </c>
      <c r="E40" s="3"/>
      <c r="F40" s="3"/>
      <c r="G40" s="3">
        <v>560000</v>
      </c>
      <c r="H40" s="3"/>
      <c r="I40" s="3"/>
      <c r="J40" s="3"/>
      <c r="K40" s="3"/>
      <c r="L40" s="3"/>
      <c r="M40" s="3">
        <f>SUM(Table_query__3[[#This Row],[Salaries/Employee Benefits (01XX-02XX)]:[Other Items (09XX)]])</f>
        <v>560000</v>
      </c>
    </row>
    <row r="41" spans="1:13" x14ac:dyDescent="0.25">
      <c r="A41" s="1" t="s">
        <v>130</v>
      </c>
      <c r="B41" s="2" t="s">
        <v>131</v>
      </c>
      <c r="C41" s="2" t="s">
        <v>4</v>
      </c>
      <c r="D41" s="3">
        <v>152801</v>
      </c>
      <c r="E41" s="3"/>
      <c r="F41" s="3">
        <v>3022</v>
      </c>
      <c r="G41" s="3"/>
      <c r="H41" s="3">
        <v>34623</v>
      </c>
      <c r="I41" s="3"/>
      <c r="J41" s="3">
        <v>95585</v>
      </c>
      <c r="K41" s="3">
        <v>19571</v>
      </c>
      <c r="L41" s="3"/>
      <c r="M41" s="3">
        <f>SUM(Table_query__3[[#This Row],[Salaries/Employee Benefits (01XX-02XX)]:[Other Items (09XX)]])</f>
        <v>152801</v>
      </c>
    </row>
    <row r="42" spans="1:13" x14ac:dyDescent="0.25">
      <c r="A42" s="1" t="s">
        <v>41</v>
      </c>
      <c r="B42" s="2" t="s">
        <v>42</v>
      </c>
      <c r="C42" s="2" t="s">
        <v>4</v>
      </c>
      <c r="D42" s="3">
        <v>1113632</v>
      </c>
      <c r="E42" s="3"/>
      <c r="F42" s="3">
        <v>43890</v>
      </c>
      <c r="G42" s="3">
        <v>570000</v>
      </c>
      <c r="H42" s="3">
        <v>152174</v>
      </c>
      <c r="I42" s="3"/>
      <c r="J42" s="3"/>
      <c r="K42" s="3">
        <v>347568</v>
      </c>
      <c r="L42" s="3"/>
      <c r="M42" s="3">
        <f>SUM(Table_query__3[[#This Row],[Salaries/Employee Benefits (01XX-02XX)]:[Other Items (09XX)]])</f>
        <v>1113632</v>
      </c>
    </row>
    <row r="43" spans="1:13" x14ac:dyDescent="0.25">
      <c r="A43" s="1" t="s">
        <v>32</v>
      </c>
      <c r="B43" s="2" t="s">
        <v>33</v>
      </c>
      <c r="C43" s="2" t="s">
        <v>4</v>
      </c>
      <c r="D43" s="3">
        <v>820942</v>
      </c>
      <c r="E43" s="3"/>
      <c r="F43" s="3"/>
      <c r="G43" s="3">
        <v>380562</v>
      </c>
      <c r="H43" s="3">
        <v>130814</v>
      </c>
      <c r="I43" s="3"/>
      <c r="J43" s="3">
        <v>125000</v>
      </c>
      <c r="K43" s="3">
        <v>184566</v>
      </c>
      <c r="L43" s="3"/>
      <c r="M43" s="3">
        <f>SUM(Table_query__3[[#This Row],[Salaries/Employee Benefits (01XX-02XX)]:[Other Items (09XX)]])</f>
        <v>820942</v>
      </c>
    </row>
    <row r="44" spans="1:13" x14ac:dyDescent="0.25">
      <c r="A44" s="1" t="s">
        <v>111</v>
      </c>
      <c r="B44" s="2" t="s">
        <v>112</v>
      </c>
      <c r="C44" s="2" t="s">
        <v>4</v>
      </c>
      <c r="D44" s="3">
        <v>4233819</v>
      </c>
      <c r="E44" s="3"/>
      <c r="F44" s="3"/>
      <c r="G44" s="3">
        <v>1350000</v>
      </c>
      <c r="H44" s="3">
        <v>750000</v>
      </c>
      <c r="I44" s="3">
        <v>133819</v>
      </c>
      <c r="J44" s="3">
        <v>2000000</v>
      </c>
      <c r="K44" s="3"/>
      <c r="L44" s="3"/>
      <c r="M44" s="3">
        <f>SUM(Table_query__3[[#This Row],[Salaries/Employee Benefits (01XX-02XX)]:[Other Items (09XX)]])</f>
        <v>4233819</v>
      </c>
    </row>
    <row r="45" spans="1:13" x14ac:dyDescent="0.25">
      <c r="A45" s="1" t="s">
        <v>80</v>
      </c>
      <c r="B45" s="2" t="s">
        <v>81</v>
      </c>
      <c r="C45" s="2" t="s">
        <v>4</v>
      </c>
      <c r="D45" s="3">
        <v>554625</v>
      </c>
      <c r="E45" s="3"/>
      <c r="F45" s="3"/>
      <c r="G45" s="3">
        <v>554625</v>
      </c>
      <c r="H45" s="3"/>
      <c r="I45" s="3"/>
      <c r="J45" s="3"/>
      <c r="K45" s="3"/>
      <c r="L45" s="3"/>
      <c r="M45" s="3">
        <f>SUM(Table_query__3[[#This Row],[Salaries/Employee Benefits (01XX-02XX)]:[Other Items (09XX)]])</f>
        <v>554625</v>
      </c>
    </row>
    <row r="46" spans="1:13" x14ac:dyDescent="0.25">
      <c r="A46" s="1" t="s">
        <v>102</v>
      </c>
      <c r="B46" s="2" t="s">
        <v>81</v>
      </c>
      <c r="C46" s="2" t="s">
        <v>4</v>
      </c>
      <c r="D46" s="3">
        <v>680204</v>
      </c>
      <c r="E46" s="3"/>
      <c r="F46" s="3"/>
      <c r="G46" s="3"/>
      <c r="H46" s="3"/>
      <c r="I46" s="3"/>
      <c r="J46" s="3">
        <v>680204</v>
      </c>
      <c r="K46" s="3"/>
      <c r="L46" s="3"/>
      <c r="M46" s="3">
        <f>SUM(Table_query__3[[#This Row],[Salaries/Employee Benefits (01XX-02XX)]:[Other Items (09XX)]])</f>
        <v>680204</v>
      </c>
    </row>
    <row r="47" spans="1:13" x14ac:dyDescent="0.25">
      <c r="A47" s="1" t="s">
        <v>82</v>
      </c>
      <c r="B47" s="2" t="s">
        <v>83</v>
      </c>
      <c r="C47" s="2" t="s">
        <v>4</v>
      </c>
      <c r="D47" s="3">
        <v>467817</v>
      </c>
      <c r="E47" s="3"/>
      <c r="F47" s="3"/>
      <c r="G47" s="3">
        <v>300000</v>
      </c>
      <c r="H47" s="3">
        <v>72675</v>
      </c>
      <c r="I47" s="3"/>
      <c r="J47" s="3">
        <v>95142</v>
      </c>
      <c r="K47" s="3"/>
      <c r="L47" s="3"/>
      <c r="M47" s="3">
        <f>SUM(Table_query__3[[#This Row],[Salaries/Employee Benefits (01XX-02XX)]:[Other Items (09XX)]])</f>
        <v>467817</v>
      </c>
    </row>
    <row r="48" spans="1:13" x14ac:dyDescent="0.25">
      <c r="A48" s="1" t="s">
        <v>91</v>
      </c>
      <c r="B48" s="2" t="s">
        <v>92</v>
      </c>
      <c r="C48" s="2" t="s">
        <v>4</v>
      </c>
      <c r="D48" s="3">
        <v>1806338</v>
      </c>
      <c r="E48" s="3"/>
      <c r="F48" s="3"/>
      <c r="G48" s="3"/>
      <c r="H48" s="3">
        <v>246028</v>
      </c>
      <c r="I48" s="3"/>
      <c r="J48" s="3">
        <v>1560310</v>
      </c>
      <c r="K48" s="3"/>
      <c r="L48" s="3"/>
      <c r="M48" s="3">
        <f>SUM(Table_query__3[[#This Row],[Salaries/Employee Benefits (01XX-02XX)]:[Other Items (09XX)]])</f>
        <v>1806338</v>
      </c>
    </row>
    <row r="49" spans="1:13" x14ac:dyDescent="0.25">
      <c r="A49" s="1" t="s">
        <v>146</v>
      </c>
      <c r="B49" s="2" t="s">
        <v>147</v>
      </c>
      <c r="C49" s="2" t="s">
        <v>4</v>
      </c>
      <c r="D49" s="3">
        <v>967810</v>
      </c>
      <c r="E49" s="3"/>
      <c r="F49" s="3"/>
      <c r="G49" s="3"/>
      <c r="H49" s="3">
        <v>119898</v>
      </c>
      <c r="I49" s="3"/>
      <c r="J49" s="3">
        <v>719179</v>
      </c>
      <c r="K49" s="3">
        <v>128733</v>
      </c>
      <c r="L49" s="3"/>
      <c r="M49" s="3">
        <f>SUM(Table_query__3[[#This Row],[Salaries/Employee Benefits (01XX-02XX)]:[Other Items (09XX)]])</f>
        <v>967810</v>
      </c>
    </row>
    <row r="50" spans="1:13" x14ac:dyDescent="0.25">
      <c r="A50" s="1" t="s">
        <v>64</v>
      </c>
      <c r="B50" s="2" t="s">
        <v>65</v>
      </c>
      <c r="C50" s="2" t="s">
        <v>4</v>
      </c>
      <c r="D50" s="3">
        <v>84725</v>
      </c>
      <c r="E50" s="3"/>
      <c r="F50" s="3"/>
      <c r="G50" s="3"/>
      <c r="H50" s="3">
        <v>84725</v>
      </c>
      <c r="I50" s="3"/>
      <c r="J50" s="3"/>
      <c r="K50" s="3"/>
      <c r="L50" s="3"/>
      <c r="M50" s="3">
        <f>SUM(Table_query__3[[#This Row],[Salaries/Employee Benefits (01XX-02XX)]:[Other Items (09XX)]])</f>
        <v>84725</v>
      </c>
    </row>
    <row r="51" spans="1:13" x14ac:dyDescent="0.25">
      <c r="A51" s="1" t="s">
        <v>43</v>
      </c>
      <c r="B51" s="2" t="s">
        <v>44</v>
      </c>
      <c r="C51" s="2" t="s">
        <v>4</v>
      </c>
      <c r="D51" s="3">
        <v>291988</v>
      </c>
      <c r="E51" s="3"/>
      <c r="F51" s="3"/>
      <c r="G51" s="3"/>
      <c r="H51" s="3">
        <v>163329</v>
      </c>
      <c r="I51" s="3"/>
      <c r="J51" s="3"/>
      <c r="K51" s="3">
        <v>128659</v>
      </c>
      <c r="L51" s="3"/>
      <c r="M51" s="3">
        <f>SUM(Table_query__3[[#This Row],[Salaries/Employee Benefits (01XX-02XX)]:[Other Items (09XX)]])</f>
        <v>291988</v>
      </c>
    </row>
    <row r="52" spans="1:13" x14ac:dyDescent="0.25">
      <c r="A52" s="1" t="s">
        <v>59</v>
      </c>
      <c r="B52" s="2" t="s">
        <v>60</v>
      </c>
      <c r="C52" s="2" t="s">
        <v>4</v>
      </c>
      <c r="D52" s="3">
        <v>404727</v>
      </c>
      <c r="E52" s="3"/>
      <c r="F52" s="3"/>
      <c r="G52" s="3">
        <v>404727</v>
      </c>
      <c r="H52" s="3"/>
      <c r="I52" s="3"/>
      <c r="J52" s="3"/>
      <c r="K52" s="3"/>
      <c r="L52" s="3"/>
      <c r="M52" s="3">
        <f>SUM(Table_query__3[[#This Row],[Salaries/Employee Benefits (01XX-02XX)]:[Other Items (09XX)]])</f>
        <v>404727</v>
      </c>
    </row>
    <row r="53" spans="1:13" x14ac:dyDescent="0.25">
      <c r="A53" s="1" t="s">
        <v>61</v>
      </c>
      <c r="B53" s="2" t="s">
        <v>62</v>
      </c>
      <c r="C53" s="2" t="s">
        <v>4</v>
      </c>
      <c r="D53" s="3">
        <v>200000</v>
      </c>
      <c r="E53" s="3"/>
      <c r="F53" s="3"/>
      <c r="G53" s="3">
        <v>200000</v>
      </c>
      <c r="H53" s="3"/>
      <c r="I53" s="3"/>
      <c r="J53" s="3"/>
      <c r="K53" s="3"/>
      <c r="L53" s="3"/>
      <c r="M53" s="3">
        <f>SUM(Table_query__3[[#This Row],[Salaries/Employee Benefits (01XX-02XX)]:[Other Items (09XX)]])</f>
        <v>200000</v>
      </c>
    </row>
    <row r="54" spans="1:13" x14ac:dyDescent="0.25">
      <c r="A54" s="1" t="s">
        <v>96</v>
      </c>
      <c r="B54" s="2" t="s">
        <v>62</v>
      </c>
      <c r="C54" s="2" t="s">
        <v>4</v>
      </c>
      <c r="D54" s="3">
        <v>83989</v>
      </c>
      <c r="E54" s="3"/>
      <c r="F54" s="3"/>
      <c r="G54" s="3">
        <v>83989</v>
      </c>
      <c r="H54" s="3"/>
      <c r="I54" s="3"/>
      <c r="J54" s="3"/>
      <c r="K54" s="3"/>
      <c r="L54" s="3"/>
      <c r="M54" s="3">
        <f>SUM(Table_query__3[[#This Row],[Salaries/Employee Benefits (01XX-02XX)]:[Other Items (09XX)]])</f>
        <v>83989</v>
      </c>
    </row>
    <row r="55" spans="1:13" x14ac:dyDescent="0.25">
      <c r="A55" s="1" t="s">
        <v>138</v>
      </c>
      <c r="B55" s="2" t="s">
        <v>139</v>
      </c>
      <c r="C55" s="2" t="s">
        <v>4</v>
      </c>
      <c r="D55" s="3">
        <v>457859</v>
      </c>
      <c r="E55" s="3"/>
      <c r="F55" s="3"/>
      <c r="G55" s="3">
        <v>59428</v>
      </c>
      <c r="H55" s="3">
        <v>134183</v>
      </c>
      <c r="I55" s="3"/>
      <c r="J55" s="3">
        <v>48269</v>
      </c>
      <c r="K55" s="3">
        <v>215979</v>
      </c>
      <c r="L55" s="3"/>
      <c r="M55" s="3">
        <f>SUM(Table_query__3[[#This Row],[Salaries/Employee Benefits (01XX-02XX)]:[Other Items (09XX)]])</f>
        <v>457859</v>
      </c>
    </row>
    <row r="56" spans="1:13" x14ac:dyDescent="0.25">
      <c r="A56" s="1" t="s">
        <v>113</v>
      </c>
      <c r="B56" s="2" t="s">
        <v>114</v>
      </c>
      <c r="C56" s="2" t="s">
        <v>4</v>
      </c>
      <c r="D56" s="3">
        <v>266147</v>
      </c>
      <c r="E56" s="3"/>
      <c r="F56" s="3"/>
      <c r="G56" s="3"/>
      <c r="H56" s="3">
        <v>266147</v>
      </c>
      <c r="I56" s="3"/>
      <c r="J56" s="3"/>
      <c r="K56" s="3"/>
      <c r="L56" s="3"/>
      <c r="M56" s="3">
        <f>SUM(Table_query__3[[#This Row],[Salaries/Employee Benefits (01XX-02XX)]:[Other Items (09XX)]])</f>
        <v>266147</v>
      </c>
    </row>
    <row r="57" spans="1:13" x14ac:dyDescent="0.25">
      <c r="A57" s="1" t="s">
        <v>89</v>
      </c>
      <c r="B57" s="2" t="s">
        <v>90</v>
      </c>
      <c r="C57" s="2" t="s">
        <v>4</v>
      </c>
      <c r="D57" s="3">
        <v>326753</v>
      </c>
      <c r="E57" s="3"/>
      <c r="F57" s="3"/>
      <c r="G57" s="3"/>
      <c r="H57" s="3"/>
      <c r="I57" s="3"/>
      <c r="J57" s="3">
        <v>326753</v>
      </c>
      <c r="K57" s="3"/>
      <c r="L57" s="3"/>
      <c r="M57" s="3">
        <f>SUM(Table_query__3[[#This Row],[Salaries/Employee Benefits (01XX-02XX)]:[Other Items (09XX)]])</f>
        <v>326753</v>
      </c>
    </row>
    <row r="58" spans="1:13" x14ac:dyDescent="0.25">
      <c r="A58" s="1" t="s">
        <v>105</v>
      </c>
      <c r="B58" s="2" t="s">
        <v>106</v>
      </c>
      <c r="C58" s="2" t="s">
        <v>4</v>
      </c>
      <c r="D58" s="3">
        <v>821946</v>
      </c>
      <c r="E58" s="3"/>
      <c r="F58" s="3"/>
      <c r="G58" s="3">
        <v>163260</v>
      </c>
      <c r="H58" s="3">
        <v>112686</v>
      </c>
      <c r="I58" s="3"/>
      <c r="J58" s="3">
        <v>546000</v>
      </c>
      <c r="K58" s="3"/>
      <c r="L58" s="3"/>
      <c r="M58" s="3">
        <f>SUM(Table_query__3[[#This Row],[Salaries/Employee Benefits (01XX-02XX)]:[Other Items (09XX)]])</f>
        <v>821946</v>
      </c>
    </row>
    <row r="59" spans="1:13" x14ac:dyDescent="0.25">
      <c r="A59" s="1" t="s">
        <v>68</v>
      </c>
      <c r="B59" s="2" t="s">
        <v>69</v>
      </c>
      <c r="C59" s="2" t="s">
        <v>4</v>
      </c>
      <c r="D59" s="3">
        <v>733500</v>
      </c>
      <c r="E59" s="3"/>
      <c r="F59" s="3">
        <v>733500</v>
      </c>
      <c r="G59" s="3"/>
      <c r="H59" s="3"/>
      <c r="I59" s="3"/>
      <c r="J59" s="3"/>
      <c r="K59" s="3"/>
      <c r="L59" s="3"/>
      <c r="M59" s="3">
        <f>SUM(Table_query__3[[#This Row],[Salaries/Employee Benefits (01XX-02XX)]:[Other Items (09XX)]])</f>
        <v>733500</v>
      </c>
    </row>
    <row r="60" spans="1:13" x14ac:dyDescent="0.25">
      <c r="A60" s="1" t="s">
        <v>121</v>
      </c>
      <c r="B60" s="2" t="s">
        <v>122</v>
      </c>
      <c r="C60" s="2" t="s">
        <v>4</v>
      </c>
      <c r="D60" s="3">
        <v>324445</v>
      </c>
      <c r="E60" s="3"/>
      <c r="F60" s="3"/>
      <c r="G60" s="3">
        <v>5372</v>
      </c>
      <c r="H60" s="3">
        <v>150447</v>
      </c>
      <c r="I60" s="3"/>
      <c r="J60" s="3"/>
      <c r="K60" s="3">
        <v>168626</v>
      </c>
      <c r="L60" s="3"/>
      <c r="M60" s="3">
        <f>SUM(Table_query__3[[#This Row],[Salaries/Employee Benefits (01XX-02XX)]:[Other Items (09XX)]])</f>
        <v>324445</v>
      </c>
    </row>
    <row r="61" spans="1:13" x14ac:dyDescent="0.25">
      <c r="A61" s="1" t="s">
        <v>45</v>
      </c>
      <c r="B61" s="2" t="s">
        <v>46</v>
      </c>
      <c r="C61" s="2" t="s">
        <v>4</v>
      </c>
      <c r="D61" s="3">
        <v>174552</v>
      </c>
      <c r="E61" s="3"/>
      <c r="F61" s="3"/>
      <c r="G61" s="3">
        <v>48714</v>
      </c>
      <c r="H61" s="3">
        <v>125838</v>
      </c>
      <c r="I61" s="3"/>
      <c r="J61" s="3"/>
      <c r="K61" s="3"/>
      <c r="L61" s="3"/>
      <c r="M61" s="3">
        <f>SUM(Table_query__3[[#This Row],[Salaries/Employee Benefits (01XX-02XX)]:[Other Items (09XX)]])</f>
        <v>174552</v>
      </c>
    </row>
    <row r="62" spans="1:13" x14ac:dyDescent="0.25">
      <c r="A62" s="1" t="s">
        <v>58</v>
      </c>
      <c r="B62" s="2" t="s">
        <v>46</v>
      </c>
      <c r="C62" s="2" t="s">
        <v>4</v>
      </c>
      <c r="D62" s="3">
        <v>21534</v>
      </c>
      <c r="E62" s="3"/>
      <c r="F62" s="3"/>
      <c r="G62" s="3">
        <v>21534</v>
      </c>
      <c r="H62" s="3"/>
      <c r="I62" s="3"/>
      <c r="J62" s="3"/>
      <c r="K62" s="3"/>
      <c r="L62" s="3"/>
      <c r="M62" s="3">
        <f>SUM(Table_query__3[[#This Row],[Salaries/Employee Benefits (01XX-02XX)]:[Other Items (09XX)]])</f>
        <v>21534</v>
      </c>
    </row>
    <row r="63" spans="1:13" x14ac:dyDescent="0.25">
      <c r="A63" s="1" t="s">
        <v>74</v>
      </c>
      <c r="B63" s="2" t="s">
        <v>46</v>
      </c>
      <c r="C63" s="2" t="s">
        <v>4</v>
      </c>
      <c r="D63" s="3">
        <v>493210</v>
      </c>
      <c r="E63" s="3"/>
      <c r="F63" s="3"/>
      <c r="G63" s="3">
        <v>493210</v>
      </c>
      <c r="H63" s="3"/>
      <c r="I63" s="3"/>
      <c r="J63" s="3"/>
      <c r="K63" s="3"/>
      <c r="L63" s="3"/>
      <c r="M63" s="3">
        <f>SUM(Table_query__3[[#This Row],[Salaries/Employee Benefits (01XX-02XX)]:[Other Items (09XX)]])</f>
        <v>493210</v>
      </c>
    </row>
    <row r="64" spans="1:13" x14ac:dyDescent="0.25">
      <c r="A64" s="1" t="s">
        <v>77</v>
      </c>
      <c r="B64" s="2" t="s">
        <v>46</v>
      </c>
      <c r="C64" s="2" t="s">
        <v>4</v>
      </c>
      <c r="D64" s="3">
        <v>90998</v>
      </c>
      <c r="E64" s="3"/>
      <c r="F64" s="3"/>
      <c r="G64" s="3">
        <v>90998</v>
      </c>
      <c r="H64" s="3"/>
      <c r="I64" s="3"/>
      <c r="J64" s="3"/>
      <c r="K64" s="3"/>
      <c r="L64" s="3"/>
      <c r="M64" s="3">
        <f>SUM(Table_query__3[[#This Row],[Salaries/Employee Benefits (01XX-02XX)]:[Other Items (09XX)]])</f>
        <v>90998</v>
      </c>
    </row>
    <row r="65" spans="1:13" x14ac:dyDescent="0.25">
      <c r="A65" s="1" t="s">
        <v>148</v>
      </c>
      <c r="B65" s="2" t="s">
        <v>46</v>
      </c>
      <c r="C65" s="2" t="s">
        <v>4</v>
      </c>
      <c r="D65" s="3">
        <v>52721</v>
      </c>
      <c r="E65" s="3"/>
      <c r="F65" s="3"/>
      <c r="G65" s="3">
        <v>52721</v>
      </c>
      <c r="H65" s="3"/>
      <c r="I65" s="3"/>
      <c r="J65" s="3"/>
      <c r="K65" s="3"/>
      <c r="L65" s="3"/>
      <c r="M65" s="3">
        <f>SUM(Table_query__3[[#This Row],[Salaries/Employee Benefits (01XX-02XX)]:[Other Items (09XX)]])</f>
        <v>52721</v>
      </c>
    </row>
    <row r="66" spans="1:13" x14ac:dyDescent="0.25">
      <c r="A66" s="1" t="s">
        <v>86</v>
      </c>
      <c r="B66" s="2" t="s">
        <v>87</v>
      </c>
      <c r="C66" s="2" t="s">
        <v>4</v>
      </c>
      <c r="D66" s="3">
        <v>179862</v>
      </c>
      <c r="E66" s="3"/>
      <c r="F66" s="3"/>
      <c r="G66" s="3">
        <v>96620</v>
      </c>
      <c r="H66" s="3">
        <v>83242</v>
      </c>
      <c r="I66" s="3"/>
      <c r="J66" s="3"/>
      <c r="K66" s="3"/>
      <c r="L66" s="3"/>
      <c r="M66" s="3">
        <f>SUM(Table_query__3[[#This Row],[Salaries/Employee Benefits (01XX-02XX)]:[Other Items (09XX)]])</f>
        <v>179862</v>
      </c>
    </row>
    <row r="67" spans="1:13" x14ac:dyDescent="0.25">
      <c r="A67" s="1" t="s">
        <v>16</v>
      </c>
      <c r="B67" s="2" t="s">
        <v>17</v>
      </c>
      <c r="C67" s="2" t="s">
        <v>4</v>
      </c>
      <c r="D67" s="3">
        <v>65219</v>
      </c>
      <c r="E67" s="3"/>
      <c r="F67" s="3"/>
      <c r="G67" s="3">
        <v>65219</v>
      </c>
      <c r="H67" s="3"/>
      <c r="I67" s="3"/>
      <c r="J67" s="3"/>
      <c r="K67" s="3"/>
      <c r="L67" s="3"/>
      <c r="M67" s="3">
        <f>SUM(Table_query__3[[#This Row],[Salaries/Employee Benefits (01XX-02XX)]:[Other Items (09XX)]])</f>
        <v>65219</v>
      </c>
    </row>
    <row r="68" spans="1:13" x14ac:dyDescent="0.25">
      <c r="A68" s="1" t="s">
        <v>75</v>
      </c>
      <c r="B68" s="2" t="s">
        <v>17</v>
      </c>
      <c r="C68" s="2" t="s">
        <v>4</v>
      </c>
      <c r="D68" s="3">
        <v>94620</v>
      </c>
      <c r="E68" s="3"/>
      <c r="F68" s="3"/>
      <c r="G68" s="3">
        <v>94620</v>
      </c>
      <c r="H68" s="3"/>
      <c r="I68" s="3"/>
      <c r="J68" s="3"/>
      <c r="K68" s="3"/>
      <c r="L68" s="3"/>
      <c r="M68" s="3">
        <f>SUM(Table_query__3[[#This Row],[Salaries/Employee Benefits (01XX-02XX)]:[Other Items (09XX)]])</f>
        <v>94620</v>
      </c>
    </row>
    <row r="69" spans="1:13" x14ac:dyDescent="0.25">
      <c r="A69" s="1" t="s">
        <v>107</v>
      </c>
      <c r="B69" s="2" t="s">
        <v>108</v>
      </c>
      <c r="C69" s="2" t="s">
        <v>4</v>
      </c>
      <c r="D69" s="3">
        <v>380437</v>
      </c>
      <c r="E69" s="3"/>
      <c r="F69" s="3"/>
      <c r="G69" s="3"/>
      <c r="H69" s="3">
        <v>114855</v>
      </c>
      <c r="I69" s="3"/>
      <c r="J69" s="3">
        <v>265582</v>
      </c>
      <c r="K69" s="3"/>
      <c r="L69" s="3"/>
      <c r="M69" s="3">
        <f>SUM(Table_query__3[[#This Row],[Salaries/Employee Benefits (01XX-02XX)]:[Other Items (09XX)]])</f>
        <v>380437</v>
      </c>
    </row>
    <row r="70" spans="1:13" x14ac:dyDescent="0.25">
      <c r="A70" s="1" t="s">
        <v>50</v>
      </c>
      <c r="B70" s="2" t="s">
        <v>51</v>
      </c>
      <c r="C70" s="2" t="s">
        <v>4</v>
      </c>
      <c r="D70" s="3">
        <v>2697742</v>
      </c>
      <c r="E70" s="3"/>
      <c r="F70" s="3"/>
      <c r="G70" s="3"/>
      <c r="H70" s="3">
        <v>237311</v>
      </c>
      <c r="I70" s="3">
        <v>1770431</v>
      </c>
      <c r="J70" s="3">
        <v>690000</v>
      </c>
      <c r="K70" s="3"/>
      <c r="L70" s="3"/>
      <c r="M70" s="3">
        <f>SUM(Table_query__3[[#This Row],[Salaries/Employee Benefits (01XX-02XX)]:[Other Items (09XX)]])</f>
        <v>2697742</v>
      </c>
    </row>
    <row r="71" spans="1:13" x14ac:dyDescent="0.25">
      <c r="A71" s="1" t="s">
        <v>136</v>
      </c>
      <c r="B71" s="2" t="s">
        <v>137</v>
      </c>
      <c r="C71" s="2" t="s">
        <v>4</v>
      </c>
      <c r="D71" s="3">
        <v>414520</v>
      </c>
      <c r="E71" s="3"/>
      <c r="F71" s="3"/>
      <c r="G71" s="3">
        <v>51380</v>
      </c>
      <c r="H71" s="3">
        <v>69705</v>
      </c>
      <c r="I71" s="3"/>
      <c r="J71" s="3">
        <v>207892</v>
      </c>
      <c r="K71" s="3">
        <v>85543</v>
      </c>
      <c r="L71" s="3"/>
      <c r="M71" s="3">
        <f>SUM(Table_query__3[[#This Row],[Salaries/Employee Benefits (01XX-02XX)]:[Other Items (09XX)]])</f>
        <v>414520</v>
      </c>
    </row>
    <row r="72" spans="1:13" x14ac:dyDescent="0.25">
      <c r="A72" s="1" t="s">
        <v>117</v>
      </c>
      <c r="B72" s="2" t="s">
        <v>118</v>
      </c>
      <c r="C72" s="2" t="s">
        <v>4</v>
      </c>
      <c r="D72" s="3">
        <v>1084757</v>
      </c>
      <c r="E72" s="3"/>
      <c r="F72" s="3"/>
      <c r="G72" s="3"/>
      <c r="H72" s="3">
        <v>397418</v>
      </c>
      <c r="I72" s="3"/>
      <c r="J72" s="3">
        <v>370524</v>
      </c>
      <c r="K72" s="3">
        <v>316815</v>
      </c>
      <c r="L72" s="3"/>
      <c r="M72" s="3">
        <f>SUM(Table_query__3[[#This Row],[Salaries/Employee Benefits (01XX-02XX)]:[Other Items (09XX)]])</f>
        <v>1084757</v>
      </c>
    </row>
    <row r="73" spans="1:13" x14ac:dyDescent="0.25">
      <c r="A73" s="1" t="s">
        <v>100</v>
      </c>
      <c r="B73" s="2" t="s">
        <v>101</v>
      </c>
      <c r="C73" s="2" t="s">
        <v>4</v>
      </c>
      <c r="D73" s="3">
        <v>249826</v>
      </c>
      <c r="E73" s="3"/>
      <c r="F73" s="3"/>
      <c r="G73" s="3"/>
      <c r="H73" s="3">
        <v>50166</v>
      </c>
      <c r="I73" s="3"/>
      <c r="J73" s="3">
        <v>199660</v>
      </c>
      <c r="K73" s="3"/>
      <c r="L73" s="3"/>
      <c r="M73" s="3">
        <f>SUM(Table_query__3[[#This Row],[Salaries/Employee Benefits (01XX-02XX)]:[Other Items (09XX)]])</f>
        <v>249826</v>
      </c>
    </row>
    <row r="74" spans="1:13" x14ac:dyDescent="0.25">
      <c r="A74" s="1" t="s">
        <v>8</v>
      </c>
      <c r="B74" s="2" t="s">
        <v>9</v>
      </c>
      <c r="C74" s="2" t="s">
        <v>4</v>
      </c>
      <c r="D74" s="3">
        <v>711908</v>
      </c>
      <c r="E74" s="3"/>
      <c r="F74" s="3"/>
      <c r="G74" s="3">
        <v>711908</v>
      </c>
      <c r="H74" s="3"/>
      <c r="I74" s="3"/>
      <c r="J74" s="3"/>
      <c r="K74" s="3"/>
      <c r="L74" s="3"/>
      <c r="M74" s="3">
        <f>SUM(Table_query__3[[#This Row],[Salaries/Employee Benefits (01XX-02XX)]:[Other Items (09XX)]])</f>
        <v>711908</v>
      </c>
    </row>
    <row r="75" spans="1:13" x14ac:dyDescent="0.25">
      <c r="A75" s="1" t="s">
        <v>37</v>
      </c>
      <c r="B75" s="2" t="s">
        <v>38</v>
      </c>
      <c r="C75" s="2" t="s">
        <v>4</v>
      </c>
      <c r="D75" s="3">
        <v>257917</v>
      </c>
      <c r="E75" s="3"/>
      <c r="F75" s="3"/>
      <c r="G75" s="3">
        <v>245635</v>
      </c>
      <c r="H75" s="3"/>
      <c r="I75" s="3"/>
      <c r="J75" s="3"/>
      <c r="K75" s="3">
        <v>12282</v>
      </c>
      <c r="L75" s="3"/>
      <c r="M75" s="3">
        <f>SUM(Table_query__3[[#This Row],[Salaries/Employee Benefits (01XX-02XX)]:[Other Items (09XX)]])</f>
        <v>257917</v>
      </c>
    </row>
    <row r="76" spans="1:13" x14ac:dyDescent="0.25">
      <c r="A76" s="1" t="s">
        <v>95</v>
      </c>
      <c r="B76" s="2" t="s">
        <v>38</v>
      </c>
      <c r="C76" s="2" t="s">
        <v>4</v>
      </c>
      <c r="D76" s="3">
        <v>250000</v>
      </c>
      <c r="E76" s="3"/>
      <c r="F76" s="3"/>
      <c r="G76" s="3">
        <v>162500</v>
      </c>
      <c r="H76" s="3"/>
      <c r="I76" s="3"/>
      <c r="J76" s="3">
        <v>87500</v>
      </c>
      <c r="K76" s="3"/>
      <c r="L76" s="3"/>
      <c r="M76" s="3">
        <f>SUM(Table_query__3[[#This Row],[Salaries/Employee Benefits (01XX-02XX)]:[Other Items (09XX)]])</f>
        <v>250000</v>
      </c>
    </row>
    <row r="77" spans="1:13" x14ac:dyDescent="0.25">
      <c r="A77" s="1" t="s">
        <v>70</v>
      </c>
      <c r="B77" s="2" t="s">
        <v>71</v>
      </c>
      <c r="C77" s="2" t="s">
        <v>4</v>
      </c>
      <c r="D77" s="3">
        <v>360000</v>
      </c>
      <c r="E77" s="3"/>
      <c r="F77" s="3"/>
      <c r="G77" s="3"/>
      <c r="H77" s="3"/>
      <c r="I77" s="3"/>
      <c r="J77" s="3">
        <v>360000</v>
      </c>
      <c r="K77" s="3"/>
      <c r="L77" s="3"/>
      <c r="M77" s="3">
        <f>SUM(Table_query__3[[#This Row],[Salaries/Employee Benefits (01XX-02XX)]:[Other Items (09XX)]])</f>
        <v>360000</v>
      </c>
    </row>
    <row r="78" spans="1:13" x14ac:dyDescent="0.25">
      <c r="A78" s="1" t="s">
        <v>24</v>
      </c>
      <c r="B78" s="2" t="s">
        <v>25</v>
      </c>
      <c r="C78" s="2" t="s">
        <v>4</v>
      </c>
      <c r="D78" s="3">
        <v>336143</v>
      </c>
      <c r="E78" s="3"/>
      <c r="F78" s="3"/>
      <c r="G78" s="3"/>
      <c r="H78" s="3"/>
      <c r="I78" s="3"/>
      <c r="J78" s="3">
        <v>336143</v>
      </c>
      <c r="K78" s="3"/>
      <c r="L78" s="3"/>
      <c r="M78" s="3">
        <f>SUM(Table_query__3[[#This Row],[Salaries/Employee Benefits (01XX-02XX)]:[Other Items (09XX)]])</f>
        <v>336143</v>
      </c>
    </row>
    <row r="79" spans="1:13" x14ac:dyDescent="0.25">
      <c r="A79" s="1" t="s">
        <v>93</v>
      </c>
      <c r="B79" s="2" t="s">
        <v>94</v>
      </c>
      <c r="C79" s="2" t="s">
        <v>4</v>
      </c>
      <c r="D79" s="3">
        <v>112464</v>
      </c>
      <c r="E79" s="3"/>
      <c r="F79" s="3"/>
      <c r="G79" s="3"/>
      <c r="H79" s="3"/>
      <c r="I79" s="3"/>
      <c r="J79" s="3"/>
      <c r="K79" s="3">
        <v>112464</v>
      </c>
      <c r="L79" s="3"/>
      <c r="M79" s="3">
        <f>SUM(Table_query__3[[#This Row],[Salaries/Employee Benefits (01XX-02XX)]:[Other Items (09XX)]])</f>
        <v>112464</v>
      </c>
    </row>
    <row r="80" spans="1:13" x14ac:dyDescent="0.25">
      <c r="A80" s="1" t="s">
        <v>109</v>
      </c>
      <c r="B80" s="2" t="s">
        <v>110</v>
      </c>
      <c r="C80" s="2" t="s">
        <v>4</v>
      </c>
      <c r="D80" s="3">
        <v>150895</v>
      </c>
      <c r="E80" s="3"/>
      <c r="F80" s="3"/>
      <c r="G80" s="3"/>
      <c r="H80" s="3">
        <v>150895</v>
      </c>
      <c r="I80" s="3"/>
      <c r="J80" s="3"/>
      <c r="K80" s="3"/>
      <c r="L80" s="3"/>
      <c r="M80" s="3">
        <f>SUM(Table_query__3[[#This Row],[Salaries/Employee Benefits (01XX-02XX)]:[Other Items (09XX)]])</f>
        <v>150895</v>
      </c>
    </row>
    <row r="81" spans="1:13" x14ac:dyDescent="0.25">
      <c r="A81" s="1" t="s">
        <v>132</v>
      </c>
      <c r="B81" s="2" t="s">
        <v>133</v>
      </c>
      <c r="C81" s="2" t="s">
        <v>4</v>
      </c>
      <c r="D81" s="3">
        <v>383666</v>
      </c>
      <c r="E81" s="3"/>
      <c r="F81" s="3"/>
      <c r="G81" s="3"/>
      <c r="H81" s="3"/>
      <c r="I81" s="3"/>
      <c r="J81" s="3">
        <v>114878</v>
      </c>
      <c r="K81" s="3">
        <v>268788</v>
      </c>
      <c r="L81" s="3"/>
      <c r="M81" s="3">
        <f>SUM(Table_query__3[[#This Row],[Salaries/Employee Benefits (01XX-02XX)]:[Other Items (09XX)]])</f>
        <v>383666</v>
      </c>
    </row>
    <row r="82" spans="1:13" x14ac:dyDescent="0.25">
      <c r="A82" s="1" t="s">
        <v>128</v>
      </c>
      <c r="B82" s="2" t="s">
        <v>129</v>
      </c>
      <c r="C82" s="2" t="s">
        <v>4</v>
      </c>
      <c r="D82" s="3">
        <v>135133</v>
      </c>
      <c r="E82" s="3"/>
      <c r="F82" s="3"/>
      <c r="G82" s="3"/>
      <c r="H82" s="3">
        <v>84981</v>
      </c>
      <c r="I82" s="3"/>
      <c r="J82" s="3"/>
      <c r="K82" s="3">
        <v>50152</v>
      </c>
      <c r="L82" s="3"/>
      <c r="M82" s="3">
        <f>SUM(Table_query__3[[#This Row],[Salaries/Employee Benefits (01XX-02XX)]:[Other Items (09XX)]])</f>
        <v>135133</v>
      </c>
    </row>
    <row r="83" spans="1:13" x14ac:dyDescent="0.25">
      <c r="A83" s="1" t="s">
        <v>123</v>
      </c>
      <c r="B83" s="2" t="s">
        <v>124</v>
      </c>
      <c r="C83" s="2" t="s">
        <v>4</v>
      </c>
      <c r="D83" s="3">
        <v>235294</v>
      </c>
      <c r="E83" s="3"/>
      <c r="F83" s="3"/>
      <c r="G83" s="3"/>
      <c r="H83" s="3">
        <v>93408</v>
      </c>
      <c r="I83" s="3"/>
      <c r="J83" s="3"/>
      <c r="K83" s="3">
        <v>141886</v>
      </c>
      <c r="L83" s="3"/>
      <c r="M83" s="3">
        <f>SUM(Table_query__3[[#This Row],[Salaries/Employee Benefits (01XX-02XX)]:[Other Items (09XX)]])</f>
        <v>235294</v>
      </c>
    </row>
    <row r="84" spans="1:13" x14ac:dyDescent="0.25">
      <c r="A84" s="1"/>
      <c r="B84" s="2"/>
      <c r="C84" s="2"/>
      <c r="D84" s="3">
        <f>SUBTOTAL(109,Table_query__3[Total Requested Amount])</f>
        <v>50940388</v>
      </c>
      <c r="E84" s="3">
        <f>SUBTOTAL(109,Table_query__3[Salaries/Employee Benefits (01XX-02XX)])</f>
        <v>0</v>
      </c>
      <c r="F84" s="3">
        <f>SUBTOTAL(109,Table_query__3[Purchased Services (03XX)])</f>
        <v>990544</v>
      </c>
      <c r="G84" s="3">
        <f>SUBTOTAL(109,Table_query__3[Purchased Property Services (04XX)])</f>
        <v>24254829</v>
      </c>
      <c r="H84" s="3">
        <f>SUBTOTAL(109,Table_query__3[Other Purchased Services (05XX)])</f>
        <v>5485086</v>
      </c>
      <c r="I84" s="3">
        <f>SUBTOTAL(109,Table_query__3[] Table_query__3[ Supplies (06XX)] )</f>
        <v>1986899</v>
      </c>
      <c r="J84" s="3">
        <f>SUBTOTAL(109,Table_query__3[] Table_query__3[ Property (07XX)] )</f>
        <v>14992668</v>
      </c>
      <c r="K84" s="3">
        <f>SUBTOTAL(109,Table_query__3[] Table_query__3[ Debt Service &amp; Miscellaneous (08XX)] )</f>
        <v>3005281</v>
      </c>
      <c r="L84" s="3">
        <f>SUBTOTAL(109,Table_query__3[Other Items (09XX)])</f>
        <v>225081</v>
      </c>
      <c r="M84" s="5">
        <f>SUBTOTAL(109,Table_query__3[Total Requested Amount2])</f>
        <v>50940388</v>
      </c>
    </row>
    <row r="86" spans="1:13" x14ac:dyDescent="0.25">
      <c r="A86" t="s">
        <v>165</v>
      </c>
    </row>
    <row r="88" spans="1:13" x14ac:dyDescent="0.25">
      <c r="A88" t="s">
        <v>160</v>
      </c>
    </row>
    <row r="90" spans="1:13" x14ac:dyDescent="0.25">
      <c r="A90" t="s">
        <v>161</v>
      </c>
    </row>
    <row r="91" spans="1:13" x14ac:dyDescent="0.25">
      <c r="A91" t="s">
        <v>162</v>
      </c>
    </row>
    <row r="92" spans="1:13" x14ac:dyDescent="0.25">
      <c r="A92" t="s">
        <v>163</v>
      </c>
    </row>
    <row r="93" spans="1:13" x14ac:dyDescent="0.25">
      <c r="A93" t="s">
        <v>164</v>
      </c>
    </row>
    <row r="94" spans="1:13" x14ac:dyDescent="0.25">
      <c r="A94" t="s">
        <v>167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2021-2022</fiscalYear>
    <Accessibility_x0020_Office xmlns="3a62de7d-ba57-4f43-9dae-9623ba637be0">OFO - Office of Finance and Operations</Accessibility_x0020_Office>
    <Process xmlns="ac33b2e0-e00e-4351-bf82-6c31476acd57">CFR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2022-06-15T04:00:00+00:00</Publication_x0020_Date>
    <Audience1 xmlns="3a62de7d-ba57-4f43-9dae-9623ba637be0"/>
    <_dlc_DocId xmlns="3a62de7d-ba57-4f43-9dae-9623ba637be0">KYED-248-13458</_dlc_DocId>
    <_dlc_DocIdUrl xmlns="3a62de7d-ba57-4f43-9dae-9623ba637be0">
      <Url>https://www.education.ky.gov/districts/FinRept/_layouts/15/DocIdRedir.aspx?ID=KYED-248-13458</Url>
      <Description>KYED-248-13458</Description>
    </_dlc_DocIdUrl>
  </documentManagement>
</p:properties>
</file>

<file path=customXml/itemProps1.xml><?xml version="1.0" encoding="utf-8"?>
<ds:datastoreItem xmlns:ds="http://schemas.openxmlformats.org/officeDocument/2006/customXml" ds:itemID="{3933FA8A-0AE7-407A-9FD3-B387DB01904D}"/>
</file>

<file path=customXml/itemProps2.xml><?xml version="1.0" encoding="utf-8"?>
<ds:datastoreItem xmlns:ds="http://schemas.openxmlformats.org/officeDocument/2006/customXml" ds:itemID="{27F9E7EA-4CAF-4440-B565-5046950E8FD1}"/>
</file>

<file path=customXml/itemProps3.xml><?xml version="1.0" encoding="utf-8"?>
<ds:datastoreItem xmlns:ds="http://schemas.openxmlformats.org/officeDocument/2006/customXml" ds:itemID="{38D27CCA-95BE-46EA-B4D0-D936465BD6BA}"/>
</file>

<file path=customXml/itemProps4.xml><?xml version="1.0" encoding="utf-8"?>
<ds:datastoreItem xmlns:ds="http://schemas.openxmlformats.org/officeDocument/2006/customXml" ds:itemID="{FB4A1B49-EEE9-41FA-AC66-1C608C033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FY21-22 CFR Summary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Summary Report FY2021-2022 Date 6-15-22</dc:title>
  <dc:creator>Cox, Jana - Division of District Support</dc:creator>
  <cp:lastModifiedBy>Smith, Krystal - Division of District Support</cp:lastModifiedBy>
  <dcterms:created xsi:type="dcterms:W3CDTF">2022-06-14T20:56:47Z</dcterms:created>
  <dcterms:modified xsi:type="dcterms:W3CDTF">2022-06-15T13:48:13Z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9c059870-3ca6-48a2-b42e-48dd17d54d05</vt:lpwstr>
  </property>
</Properties>
</file>